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7 Roadmap" sheetId="1" state="visible" r:id="rId3"/>
    <sheet name="2026 Heswall" sheetId="2" state="visible" r:id="rId4"/>
    <sheet name="Assumptions" sheetId="3" state="visible" r:id="rId5"/>
    <sheet name="Notes" sheetId="4" state="visible" r:id="rId6"/>
  </sheets>
  <definedNames>
    <definedName function="false" hidden="false" localSheetId="0" name="_xlnm.Print_Area" vbProcedure="false">'2027 Roadmap'!$A$1:$M$78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<sst xmlns="http://schemas.openxmlformats.org/spreadsheetml/2006/main" count="287" uniqueCount="165">
  <si>
    <t xml:space="preserve">Heswall sales roadmap 2027</t>
  </si>
  <si>
    <t xml:space="preserve">KARL TATLER</t>
  </si>
  <si>
    <t xml:space="preserve">Reverse engineered from a £1,000,000 exchange fee target using Heswall's 2026 actual rates. Every figure is a live formula.</t>
  </si>
  <si>
    <t xml:space="preserve">ESTATE AGENTS</t>
  </si>
  <si>
    <t xml:space="preserve">THE ANSWER</t>
  </si>
  <si>
    <t xml:space="preserve">2027 EXCHANGE FEE TARGET</t>
  </si>
  <si>
    <t xml:space="preserve">EXCHANGES NEEDED</t>
  </si>
  <si>
    <t xml:space="preserve">APPROVED SALES</t>
  </si>
  <si>
    <t xml:space="preserve">LISTINGS NEEDED</t>
  </si>
  <si>
    <t xml:space="preserve">VALUATIONS TO BOOK</t>
  </si>
  <si>
    <t xml:space="preserve">2026 roadmap £935K</t>
  </si>
  <si>
    <t xml:space="preserve">at £5,423 average</t>
  </si>
  <si>
    <t xml:space="preserve">70% go on to exchange</t>
  </si>
  <si>
    <t xml:space="preserve">2026 roadmap 315</t>
  </si>
  <si>
    <t xml:space="preserve">2026 roadmap 934</t>
  </si>
  <si>
    <t xml:space="preserve">ANNUAL CASCADE, FROM THE TARGET BACK TO THE FIRST VALUATION</t>
  </si>
  <si>
    <t xml:space="preserve">Step</t>
  </si>
  <si>
    <t xml:space="preserve">2027</t>
  </si>
  <si>
    <t xml:space="preserve">Worked out as</t>
  </si>
  <si>
    <t xml:space="preserve">2026 roadmap</t>
  </si>
  <si>
    <t xml:space="preserve">2026 actual YTD</t>
  </si>
  <si>
    <t xml:space="preserve">2027 vs roadmap</t>
  </si>
  <si>
    <t xml:space="preserve">Exchange Fees (£)</t>
  </si>
  <si>
    <t xml:space="preserve">The target</t>
  </si>
  <si>
    <t xml:space="preserve">Exchanges</t>
  </si>
  <si>
    <t xml:space="preserve">Exchange fees / avg exchange fee</t>
  </si>
  <si>
    <t xml:space="preserve">Net Sales</t>
  </si>
  <si>
    <t xml:space="preserve">Exchanges / exchanges per net sale</t>
  </si>
  <si>
    <t xml:space="preserve">Net Sales Fees (£)</t>
  </si>
  <si>
    <t xml:space="preserve">Net sales x avg net sale fee</t>
  </si>
  <si>
    <t xml:space="preserve">Approved Sales</t>
  </si>
  <si>
    <t xml:space="preserve">Net sales / sales retention rate</t>
  </si>
  <si>
    <t xml:space="preserve">Approved Sales Fees (£)</t>
  </si>
  <si>
    <t xml:space="preserve">Approved sales x avg approved sale fee</t>
  </si>
  <si>
    <t xml:space="preserve">Viewings in Diary</t>
  </si>
  <si>
    <t xml:space="preserve">Approved sales x viewing to sale ratio</t>
  </si>
  <si>
    <t xml:space="preserve">Viewings Booked</t>
  </si>
  <si>
    <t xml:space="preserve">Viewings in diary / (1 - viewing cancel rate)</t>
  </si>
  <si>
    <t xml:space="preserve">Listings</t>
  </si>
  <si>
    <t xml:space="preserve">Approved sales / approved sales per listing</t>
  </si>
  <si>
    <t xml:space="preserve">Listing Fees (£)</t>
  </si>
  <si>
    <t xml:space="preserve">Listings x avg listing fee</t>
  </si>
  <si>
    <t xml:space="preserve">Reductions</t>
  </si>
  <si>
    <t xml:space="preserve">Listings x reductions per listing</t>
  </si>
  <si>
    <t xml:space="preserve">Valuations</t>
  </si>
  <si>
    <t xml:space="preserve">Listings / conversion rate</t>
  </si>
  <si>
    <t xml:space="preserve">Valuations Booked</t>
  </si>
  <si>
    <t xml:space="preserve">Valuations / (1 - valuation cancel rate)</t>
  </si>
  <si>
    <t xml:space="preserve">Avg listing property value (£)</t>
  </si>
  <si>
    <t xml:space="preserve">Avg listing fee / avg listing fee %</t>
  </si>
  <si>
    <t xml:space="preserve">MONTHLY ROADMAP 2027 (STANDARD VIEW)</t>
  </si>
  <si>
    <t xml:space="preserve">Month</t>
  </si>
  <si>
    <t xml:space="preserve">Jan</t>
  </si>
  <si>
    <t xml:space="preserve">Feb</t>
  </si>
  <si>
    <t xml:space="preserve">Mar</t>
  </si>
  <si>
    <t xml:space="preserve">Apr</t>
  </si>
  <si>
    <t xml:space="preserve">May</t>
  </si>
  <si>
    <t xml:space="preserve">Jun</t>
  </si>
  <si>
    <t xml:space="preserve">Jul</t>
  </si>
  <si>
    <t xml:space="preserve">Aug</t>
  </si>
  <si>
    <t xml:space="preserve">Sept</t>
  </si>
  <si>
    <t xml:space="preserve">Oct</t>
  </si>
  <si>
    <t xml:space="preserve">Nov</t>
  </si>
  <si>
    <t xml:space="preserve">Dec</t>
  </si>
  <si>
    <t xml:space="preserve">2027 total</t>
  </si>
  <si>
    <t xml:space="preserve">2027 vs 2026 roadmap</t>
  </si>
  <si>
    <t xml:space="preserve">MONTHLY ROADMAP 2027 (CUMULATIVE VIEW, DECEMBER = THE YEAR)</t>
  </si>
  <si>
    <t xml:space="preserve">MONTHLY SHARES (FROM THE 2026 ROADMAP; EDIT TO RE-SHAPE THE YEAR, EACH COLUMN SHOULD TOTAL 100%)</t>
  </si>
  <si>
    <t xml:space="preserve">Check (100%)</t>
  </si>
  <si>
    <t xml:space="preserve">Heswall sales 2026: actual against roadmap</t>
  </si>
  <si>
    <t xml:space="preserve">Source: Karl Tatler, kynanalytics Sales Branch Roadmap, Heswall sales 2026, Reapit sync 08/10/2026 21:14. October actual is 1 to 8 October only.</t>
  </si>
  <si>
    <t xml:space="preserve">ACTUAL 2026 (YEAR TO DATE, 8 OCTOBER)</t>
  </si>
  <si>
    <t xml:space="preserve">Pipeline (£)</t>
  </si>
  <si>
    <t xml:space="preserve">YTD total (to 8 Oct)</t>
  </si>
  <si>
    <t xml:space="preserve">ROADMAP 2026 (KARL'S TARGETS)</t>
  </si>
  <si>
    <t xml:space="preserve">Total</t>
  </si>
  <si>
    <t xml:space="preserve">Roadmap Jan to Oct (like for like)</t>
  </si>
  <si>
    <t xml:space="preserve">Actual YTD as % of roadmap Jan to Oct</t>
  </si>
  <si>
    <t xml:space="preserve">Colour bands on the actual rows: actual as % of roadmap for the same month</t>
  </si>
  <si>
    <t xml:space="preserve">&lt;90%</t>
  </si>
  <si>
    <t xml:space="preserve">90 to 100%</t>
  </si>
  <si>
    <t xml:space="preserve">100 to 125%</t>
  </si>
  <si>
    <t xml:space="preserve">125%+</t>
  </si>
  <si>
    <t xml:space="preserve">RATES DERIVED FROM THE MONTHS ABOVE, AGAINST THE FIGURES ON KARL'S SIDE PANELS</t>
  </si>
  <si>
    <t xml:space="preserve">Rate</t>
  </si>
  <si>
    <t xml:space="preserve">2026 actual (calc)</t>
  </si>
  <si>
    <t xml:space="preserve">Karl's panel: actual</t>
  </si>
  <si>
    <t xml:space="preserve">2026 roadmap (calc)</t>
  </si>
  <si>
    <t xml:space="preserve">Karl's panel: roadmap</t>
  </si>
  <si>
    <t xml:space="preserve">Valuation Cancel Rate</t>
  </si>
  <si>
    <t xml:space="preserve">1 - Valuations / Valuations Booked</t>
  </si>
  <si>
    <t xml:space="preserve">Conversion Rate (valuations to listings)</t>
  </si>
  <si>
    <t xml:space="preserve">Listings / Valuations</t>
  </si>
  <si>
    <t xml:space="preserve">Avg Listing Fee (£)</t>
  </si>
  <si>
    <t xml:space="preserve">Listing Fees / Listings</t>
  </si>
  <si>
    <t xml:space="preserve">Viewing Cancel Rate</t>
  </si>
  <si>
    <t xml:space="preserve">1 - Viewings in Diary / Viewings Booked</t>
  </si>
  <si>
    <t xml:space="preserve">Viewing to Sale Ratio</t>
  </si>
  <si>
    <t xml:space="preserve">Viewings in Diary / Approved Sales</t>
  </si>
  <si>
    <t xml:space="preserve">Approved Sales per Listing</t>
  </si>
  <si>
    <t xml:space="preserve">Approved Sales / Listings (not on the dashboard; links listings to sales)</t>
  </si>
  <si>
    <t xml:space="preserve">Reductions per Listing</t>
  </si>
  <si>
    <t xml:space="preserve">Reductions / Listings</t>
  </si>
  <si>
    <t xml:space="preserve">Sales Retention Rate</t>
  </si>
  <si>
    <t xml:space="preserve">Net Sales / Approved Sales</t>
  </si>
  <si>
    <t xml:space="preserve">Avg Approved Sale Fee (£)</t>
  </si>
  <si>
    <t xml:space="preserve">Approved Sales Fees / Approved Sales</t>
  </si>
  <si>
    <t xml:space="preserve">Avg Net Sale Fee (£)</t>
  </si>
  <si>
    <t xml:space="preserve">Net Sales Fees / Net Sales</t>
  </si>
  <si>
    <t xml:space="preserve">Avg Exchange Fee (£)</t>
  </si>
  <si>
    <t xml:space="preserve">Not derivable (exchange count not on the dashboard); panel figure used</t>
  </si>
  <si>
    <t xml:space="preserve">Implied Exchanges</t>
  </si>
  <si>
    <t xml:space="preserve">Exchange Fees / Avg Exchange Fee</t>
  </si>
  <si>
    <t xml:space="preserve">The actual-side rates reproduce Karl's panel exactly, which is the check on the transcription. The roadmap-side panel figures do not all reproduce from the roadmap months (e.g. valuation cancel 11.1% on the panel vs 15.3% from the months), which suggests the monthly roadmap was hand adjusted after the rates were set. The 2027 model uses the calculated actuals, as Karl said he would.</t>
  </si>
  <si>
    <t xml:space="preserve">Assumptions driving the 2027 roadmap</t>
  </si>
  <si>
    <t xml:space="preserve">Change anything in the gold 'Use for 2027' column and every other sheet re-flows. Defaults to 2026 actual, Karl's stated method.</t>
  </si>
  <si>
    <t xml:space="preserve">RATES</t>
  </si>
  <si>
    <t xml:space="preserve">Assumption</t>
  </si>
  <si>
    <t xml:space="preserve">2026 actual</t>
  </si>
  <si>
    <t xml:space="preserve">Use for 2027</t>
  </si>
  <si>
    <t xml:space="preserve">Where it comes from</t>
  </si>
  <si>
    <t xml:space="preserve">2027 exchange fee target (£)</t>
  </si>
  <si>
    <t xml:space="preserve">Karl, WhatsApp 9 Oct 2026: 'The 2027 exchange value target for Heswall is £1,000,000'</t>
  </si>
  <si>
    <t xml:space="preserve">Avg exchange fee (£)</t>
  </si>
  <si>
    <t xml:space="preserve">Karl's side panel; the exchange count itself is not on the dashboard</t>
  </si>
  <si>
    <t xml:space="preserve">Exchanges per net sale</t>
  </si>
  <si>
    <t xml:space="preserve">1.00 = steady state: every net sale exchanges and pipeline in equals pipeline out. The 2026 roadmap implied 1.03. See Notes on pipeline lag.</t>
  </si>
  <si>
    <t xml:space="preserve">Sales retention rate</t>
  </si>
  <si>
    <t xml:space="preserve">Net sales / approved sales</t>
  </si>
  <si>
    <t xml:space="preserve">Viewing to sale ratio</t>
  </si>
  <si>
    <t xml:space="preserve">Viewings in diary per approved sale</t>
  </si>
  <si>
    <t xml:space="preserve">Viewing cancel rate</t>
  </si>
  <si>
    <t xml:space="preserve">1 - viewings in diary / viewings booked</t>
  </si>
  <si>
    <t xml:space="preserve">Approved sales per listing</t>
  </si>
  <si>
    <t xml:space="preserve">Links listings to sales. Not on the dashboard. 2026 actual YTD is high because sales lag listings, so worth Karl's judgement</t>
  </si>
  <si>
    <t xml:space="preserve">Conversion rate (valuations to listings)</t>
  </si>
  <si>
    <t xml:space="preserve">Listings / valuations</t>
  </si>
  <si>
    <t xml:space="preserve">Valuation cancel rate</t>
  </si>
  <si>
    <t xml:space="preserve">1 - valuations / valuations booked</t>
  </si>
  <si>
    <t xml:space="preserve">Avg listing fee (£)</t>
  </si>
  <si>
    <t xml:space="preserve">Listing fees / listings</t>
  </si>
  <si>
    <t xml:space="preserve">Avg approved sale fee (£)</t>
  </si>
  <si>
    <t xml:space="preserve">Approved sales fees / approved sales</t>
  </si>
  <si>
    <t xml:space="preserve">Avg net sale fee (£)</t>
  </si>
  <si>
    <t xml:space="preserve">Net sales fees / net sales</t>
  </si>
  <si>
    <t xml:space="preserve">Reductions per listing</t>
  </si>
  <si>
    <t xml:space="preserve">Reductions / listings</t>
  </si>
  <si>
    <t xml:space="preserve">Avg listing fee (%)</t>
  </si>
  <si>
    <t xml:space="preserve">Karl's side panel; gives the implied average listing property value</t>
  </si>
  <si>
    <t xml:space="preserve">MONTHLY PHASING</t>
  </si>
  <si>
    <t xml:space="preserve">Each 2027 month = annual total x that month's share of the 2026 roadmap for the same metric (Karl's own seasonality). The shares are on the 2027 Roadmap sheet and can be edited.</t>
  </si>
  <si>
    <t xml:space="preserve">HOW THIS WAS BUILT</t>
  </si>
  <si>
    <t xml:space="preserve">1. The 2026 Heswall figures (actual and roadmap, twelve months, thirteen KPIs) were typed in from the two dashboard screenshots Karl sent on 9 October 2026 (Reapit sync 08/10/2026 21:14). Check them against a Tableau export before acting on anything; a misread digit is the biggest single risk in this file.</t>
  </si>
  <si>
    <t xml:space="preserve">2. The rates behind the roadmap are recalculated from the monthly figures rather than copied from the side panels. On the actual side they reproduce Karl's panel exactly, which is the evidence the transcription and the formulas are right.</t>
  </si>
  <si>
    <t xml:space="preserve">3. Karl said he builds next year's roadmap from the current year's actual rates. The Assumptions sheet does that by default, with the 2026 roadmap rates alongside, and every 'Use for 2027' cell is editable.</t>
  </si>
  <si>
    <t xml:space="preserve">4. The cascade runs from the £1,000,000 target downwards: exchange fees &gt; exchanges &gt; net sales &gt; approved sales (retention) &gt; viewings in diary (viewing to sale ratio) &gt; viewings booked (cancel rate); and approved sales &gt; listings &gt; valuations (conversion) &gt; valuations booked (cancel rate). Fees are counts times 2026 actual average fees.</t>
  </si>
  <si>
    <t xml:space="preserve">5. Months are shaped using Karl's own 2026 roadmap seasonality, metric by metric.</t>
  </si>
  <si>
    <t xml:space="preserve">WHERE KARL'S JUDGEMENT IS NEEDED</t>
  </si>
  <si>
    <t xml:space="preserve">a. Pipeline and lag. January to March 2027 exchanges come from late-2026 sales. The model assumes steady state. Heswall's pipeline was £590K at 8 October against a roadmap of £445K, so 2027 starts with more in hand than the 2026 roadmap assumed. 'Exchanges per net sale' can be nudged above 1.0 to reflect that.</t>
  </si>
  <si>
    <t xml:space="preserve">b. Listings to sales. The dashboard has no explicit ratio linking listings to approved sales. The model uses approved sales per listing, about 90% on 2026 actual YTD against 85% in the 2026 roadmap. Sales lag listings, so a strong sales year flatters this ratio. Using the roadmap rate instead pushes listings and valuations up by roughly 6%.</t>
  </si>
  <si>
    <t xml:space="preserve">c. Valuation cancel rate. 2026 actual is 18.3% against the 11.1% planned. The model takes the actual. If the process fix holds, a figure between the two brings valuations booked down.</t>
  </si>
  <si>
    <t xml:space="preserve">d. October 2026 is a partial month (1 to 8 October) in the actual column.</t>
  </si>
  <si>
    <t xml:space="preserve">e. The roadmap-side panel figures on the dashboard do not all reproduce from the monthly roadmap, which suggests the monthly roadmap was hand adjusted after the rates were set. It does not affect the actual-side numbers used here.</t>
  </si>
  <si>
    <t xml:space="preserve">HOW TO USE IT</t>
  </si>
  <si>
    <t xml:space="preserve">Open Assumptions, overwrite any 'Use for 2027' cell with a judgement figure, and the 2027 Roadmap sheet re-flows. The monthly shares table on the 2027 Roadmap sheet can also be edited to move effort between months.</t>
  </si>
</sst>
</file>

<file path=xl/styles.xml><?xml version="1.0" encoding="utf-8"?>
<styleSheet xmlns="http://schemas.openxmlformats.org/spreadsheetml/2006/main">
  <numFmts count="11">
    <numFmt numFmtId="164" formatCode="General"/>
    <numFmt numFmtId="165" formatCode="\£#,##0;&quot;(£&quot;#,##0\);\-"/>
    <numFmt numFmtId="166" formatCode="#,##0"/>
    <numFmt numFmtId="167" formatCode="\+0.0%;\-0.0%;\-"/>
    <numFmt numFmtId="168" formatCode="#,##0.0"/>
    <numFmt numFmtId="169" formatCode="#,##0;\(#,##0\);\-"/>
    <numFmt numFmtId="170" formatCode="\£#,##0,\K;&quot;(£&quot;#,##0,&quot;K)&quot;;\-"/>
    <numFmt numFmtId="171" formatCode="0.0%;\(0.0%\);\-"/>
    <numFmt numFmtId="172" formatCode="0.0"/>
    <numFmt numFmtId="173" formatCode="0.00"/>
    <numFmt numFmtId="174" formatCode="0.00%"/>
  </numFmts>
  <fonts count="2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0"/>
      <color rgb="FFC4995D"/>
      <name val="Arial"/>
      <family val="0"/>
      <charset val="1"/>
    </font>
    <font>
      <sz val="9"/>
      <color rgb="FFDBC293"/>
      <name val="Arial"/>
      <family val="0"/>
      <charset val="1"/>
    </font>
    <font>
      <sz val="7"/>
      <color rgb="FFDBC293"/>
      <name val="Arial"/>
      <family val="0"/>
      <charset val="1"/>
    </font>
    <font>
      <b val="true"/>
      <sz val="9"/>
      <color rgb="FFC4995D"/>
      <name val="Arial"/>
      <family val="0"/>
      <charset val="1"/>
    </font>
    <font>
      <b val="true"/>
      <sz val="7"/>
      <color rgb="FF767674"/>
      <name val="Arial"/>
      <family val="0"/>
      <charset val="1"/>
    </font>
    <font>
      <b val="true"/>
      <sz val="18"/>
      <color rgb="FF002153"/>
      <name val="Arial"/>
      <family val="0"/>
      <charset val="1"/>
    </font>
    <font>
      <sz val="8"/>
      <color rgb="FF767674"/>
      <name val="Arial"/>
      <family val="0"/>
      <charset val="1"/>
    </font>
    <font>
      <b val="true"/>
      <sz val="9"/>
      <color rgb="FFFFFFFF"/>
      <name val="Arial"/>
      <family val="0"/>
      <charset val="1"/>
    </font>
    <font>
      <b val="true"/>
      <sz val="10"/>
      <color rgb="FF002153"/>
      <name val="Arial"/>
      <family val="0"/>
      <charset val="1"/>
    </font>
    <font>
      <b val="true"/>
      <sz val="10"/>
      <color rgb="FF00122E"/>
      <name val="Arial"/>
      <family val="0"/>
      <charset val="1"/>
    </font>
    <font>
      <sz val="9"/>
      <color rgb="FF767674"/>
      <name val="Arial"/>
      <family val="0"/>
      <charset val="1"/>
    </font>
    <font>
      <sz val="10"/>
      <color rgb="FF008000"/>
      <name val="Arial"/>
      <family val="0"/>
      <charset val="1"/>
    </font>
    <font>
      <sz val="10"/>
      <color rgb="FF00122E"/>
      <name val="Arial"/>
      <family val="0"/>
      <charset val="1"/>
    </font>
    <font>
      <b val="true"/>
      <sz val="9"/>
      <color rgb="FF767674"/>
      <name val="Arial"/>
      <family val="0"/>
      <charset val="1"/>
    </font>
    <font>
      <b val="true"/>
      <sz val="9"/>
      <color rgb="FF00122E"/>
      <name val="Arial"/>
      <family val="0"/>
      <charset val="1"/>
    </font>
    <font>
      <sz val="10"/>
      <color rgb="FF0000FF"/>
      <name val="Arial"/>
      <family val="0"/>
      <charset val="1"/>
    </font>
    <font>
      <b val="true"/>
      <sz val="8"/>
      <color rgb="FF00122E"/>
      <name val="Arial"/>
      <family val="0"/>
      <charset val="1"/>
    </font>
    <font>
      <i val="true"/>
      <sz val="9"/>
      <color rgb="FF767674"/>
      <name val="Arial"/>
      <family val="0"/>
      <charset val="1"/>
    </font>
    <font>
      <b val="true"/>
      <sz val="10"/>
      <color rgb="FF0000FF"/>
      <name val="Arial"/>
      <family val="0"/>
      <charset val="1"/>
    </font>
  </fonts>
  <fills count="11">
    <fill>
      <patternFill patternType="none"/>
    </fill>
    <fill>
      <patternFill patternType="gray125"/>
    </fill>
    <fill>
      <patternFill patternType="solid">
        <fgColor rgb="FF002153"/>
        <bgColor rgb="FF00122E"/>
      </patternFill>
    </fill>
    <fill>
      <patternFill patternType="solid">
        <fgColor rgb="FFFFFFFF"/>
        <bgColor rgb="FFF6F4F1"/>
      </patternFill>
    </fill>
    <fill>
      <patternFill patternType="solid">
        <fgColor rgb="FFFBF3E4"/>
        <bgColor rgb="FFF6F4F1"/>
      </patternFill>
    </fill>
    <fill>
      <patternFill patternType="solid">
        <fgColor rgb="FFF6F4F1"/>
        <bgColor rgb="FFFBF3E4"/>
      </patternFill>
    </fill>
    <fill>
      <patternFill patternType="solid">
        <fgColor rgb="FFECE8E2"/>
        <bgColor rgb="FFE2E0DD"/>
      </patternFill>
    </fill>
    <fill>
      <patternFill patternType="solid">
        <fgColor rgb="FFF7A6B2"/>
        <bgColor rgb="FFDBC293"/>
      </patternFill>
    </fill>
    <fill>
      <patternFill patternType="solid">
        <fgColor rgb="FFBFE0F5"/>
        <bgColor rgb="FFBFE3D4"/>
      </patternFill>
    </fill>
    <fill>
      <patternFill patternType="solid">
        <fgColor rgb="FFBFE3D4"/>
        <bgColor rgb="FFBFE0F5"/>
      </patternFill>
    </fill>
    <fill>
      <patternFill patternType="solid">
        <fgColor rgb="FFF3E4B3"/>
        <bgColor rgb="FFECE8E2"/>
      </patternFill>
    </fill>
  </fills>
  <borders count="8">
    <border diagonalUp="false" diagonalDown="false">
      <left/>
      <right/>
      <top/>
      <bottom/>
      <diagonal/>
    </border>
    <border diagonalUp="false" diagonalDown="false">
      <left/>
      <right/>
      <top/>
      <bottom style="thin">
        <color rgb="FFC4995D"/>
      </bottom>
      <diagonal/>
    </border>
    <border diagonalUp="false" diagonalDown="false">
      <left style="medium">
        <color rgb="FFC4995D"/>
      </left>
      <right style="thin">
        <color rgb="FFE2E0DD"/>
      </right>
      <top style="thin">
        <color rgb="FFE2E0DD"/>
      </top>
      <bottom/>
      <diagonal/>
    </border>
    <border diagonalUp="false" diagonalDown="false">
      <left style="medium">
        <color rgb="FFC4995D"/>
      </left>
      <right style="thin">
        <color rgb="FFE2E0DD"/>
      </right>
      <top/>
      <bottom/>
      <diagonal/>
    </border>
    <border diagonalUp="false" diagonalDown="false">
      <left style="medium">
        <color rgb="FFC4995D"/>
      </left>
      <right style="thin">
        <color rgb="FFE2E0DD"/>
      </right>
      <top/>
      <bottom style="thin">
        <color rgb="FFE2E0DD"/>
      </bottom>
      <diagonal/>
    </border>
    <border diagonalUp="false" diagonalDown="false">
      <left style="thin">
        <color rgb="FF1E3D89"/>
      </left>
      <right style="thin">
        <color rgb="FF1E3D89"/>
      </right>
      <top/>
      <bottom/>
      <diagonal/>
    </border>
    <border diagonalUp="false" diagonalDown="false">
      <left style="thin">
        <color rgb="FFE2E0DD"/>
      </left>
      <right style="thin">
        <color rgb="FFE2E0DD"/>
      </right>
      <top style="thin">
        <color rgb="FFE2E0DD"/>
      </top>
      <bottom style="thin">
        <color rgb="FFE2E0DD"/>
      </bottom>
      <diagonal/>
    </border>
    <border diagonalUp="false" diagonalDown="false">
      <left style="thin">
        <color rgb="FFE2E0DD"/>
      </left>
      <right style="thin">
        <color rgb="FFE2E0DD"/>
      </right>
      <top style="medium">
        <color rgb="FF002153"/>
      </top>
      <bottom style="thin">
        <color rgb="FFE2E0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fals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2" borderId="0" xfId="0" applyFont="true" applyBorder="false" applyAlignment="true" applyProtection="false">
      <alignment horizontal="right" vertical="center" textRotation="0" wrapText="false" indent="0" shrinkToFit="false"/>
      <protection locked="true" hidden="false"/>
    </xf>
    <xf numFmtId="164" fontId="8"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left" vertical="bottom" textRotation="0" wrapText="false" indent="1" shrinkToFit="false"/>
      <protection locked="true" hidden="false"/>
    </xf>
    <xf numFmtId="165" fontId="10" fillId="3" borderId="3" xfId="0" applyFont="true" applyBorder="true" applyAlignment="true" applyProtection="false">
      <alignment horizontal="left" vertical="center" textRotation="0" wrapText="false" indent="1" shrinkToFit="false"/>
      <protection locked="true" hidden="false"/>
    </xf>
    <xf numFmtId="166" fontId="10" fillId="3" borderId="3" xfId="0" applyFont="true" applyBorder="true" applyAlignment="true" applyProtection="false">
      <alignment horizontal="left" vertical="center" textRotation="0" wrapText="false" indent="1" shrinkToFit="false"/>
      <protection locked="true" hidden="false"/>
    </xf>
    <xf numFmtId="164" fontId="11" fillId="3" borderId="4" xfId="0" applyFont="true" applyBorder="true" applyAlignment="true" applyProtection="false">
      <alignment horizontal="left" vertical="top" textRotation="0" wrapText="true" indent="1" shrinkToFit="false"/>
      <protection locked="true" hidden="false"/>
    </xf>
    <xf numFmtId="164" fontId="12" fillId="2" borderId="5" xfId="0" applyFont="true" applyBorder="true" applyAlignment="true" applyProtection="false">
      <alignment horizontal="left" vertical="center" textRotation="0" wrapText="false" indent="1" shrinkToFit="false"/>
      <protection locked="true" hidden="false"/>
    </xf>
    <xf numFmtId="164" fontId="12" fillId="2" borderId="5" xfId="0" applyFont="true" applyBorder="true" applyAlignment="true" applyProtection="false">
      <alignment horizontal="center" vertical="center" textRotation="0" wrapText="true" indent="0" shrinkToFit="false"/>
      <protection locked="true" hidden="false"/>
    </xf>
    <xf numFmtId="164" fontId="13" fillId="0" borderId="6" xfId="0" applyFont="true" applyBorder="true" applyAlignment="true" applyProtection="false">
      <alignment horizontal="left" vertical="center" textRotation="0" wrapText="false" indent="1" shrinkToFit="false"/>
      <protection locked="true" hidden="false"/>
    </xf>
    <xf numFmtId="165" fontId="14" fillId="4" borderId="6" xfId="0" applyFont="true" applyBorder="true" applyAlignment="true" applyProtection="false">
      <alignment horizontal="right" vertical="center" textRotation="0" wrapText="false" indent="0" shrinkToFit="false"/>
      <protection locked="true" hidden="false"/>
    </xf>
    <xf numFmtId="164" fontId="15" fillId="0" borderId="6" xfId="0" applyFont="true" applyBorder="true" applyAlignment="true" applyProtection="false">
      <alignment horizontal="left" vertical="center" textRotation="0" wrapText="true" indent="0" shrinkToFit="false"/>
      <protection locked="true" hidden="false"/>
    </xf>
    <xf numFmtId="165" fontId="16" fillId="0" borderId="6" xfId="0" applyFont="true" applyBorder="true" applyAlignment="true" applyProtection="false">
      <alignment horizontal="right" vertical="center" textRotation="0" wrapText="false" indent="0" shrinkToFit="false"/>
      <protection locked="true" hidden="false"/>
    </xf>
    <xf numFmtId="167" fontId="17" fillId="0" borderId="6" xfId="0" applyFont="true" applyBorder="true" applyAlignment="true" applyProtection="false">
      <alignment horizontal="right" vertical="center" textRotation="0" wrapText="false" indent="0" shrinkToFit="false"/>
      <protection locked="true" hidden="false"/>
    </xf>
    <xf numFmtId="164" fontId="13" fillId="3" borderId="6" xfId="0" applyFont="true" applyBorder="true" applyAlignment="true" applyProtection="false">
      <alignment horizontal="left" vertical="center" textRotation="0" wrapText="false" indent="1" shrinkToFit="false"/>
      <protection locked="true" hidden="false"/>
    </xf>
    <xf numFmtId="168" fontId="14" fillId="4" borderId="6" xfId="0" applyFont="true" applyBorder="true" applyAlignment="true" applyProtection="false">
      <alignment horizontal="right" vertical="center" textRotation="0" wrapText="false" indent="0" shrinkToFit="false"/>
      <protection locked="true" hidden="false"/>
    </xf>
    <xf numFmtId="164" fontId="15" fillId="3" borderId="6" xfId="0" applyFont="true" applyBorder="true" applyAlignment="true" applyProtection="false">
      <alignment horizontal="left" vertical="center" textRotation="0" wrapText="true" indent="0" shrinkToFit="false"/>
      <protection locked="true" hidden="false"/>
    </xf>
    <xf numFmtId="164" fontId="17" fillId="3" borderId="6" xfId="0" applyFont="true" applyBorder="true" applyAlignment="true" applyProtection="false">
      <alignment horizontal="left" vertical="center" textRotation="0" wrapText="true" indent="0" shrinkToFit="false"/>
      <protection locked="true" hidden="false"/>
    </xf>
    <xf numFmtId="168" fontId="16" fillId="0" borderId="6" xfId="0" applyFont="true" applyBorder="true" applyAlignment="true" applyProtection="false">
      <alignment horizontal="right" vertical="center" textRotation="0" wrapText="false" indent="0" shrinkToFit="false"/>
      <protection locked="true" hidden="false"/>
    </xf>
    <xf numFmtId="165" fontId="16" fillId="3" borderId="6" xfId="0" applyFont="true" applyBorder="true" applyAlignment="true" applyProtection="false">
      <alignment horizontal="right" vertical="center" textRotation="0" wrapText="false" indent="0" shrinkToFit="false"/>
      <protection locked="true" hidden="false"/>
    </xf>
    <xf numFmtId="167" fontId="17" fillId="3" borderId="6" xfId="0" applyFont="true" applyBorder="true" applyAlignment="true" applyProtection="false">
      <alignment horizontal="right" vertical="center" textRotation="0" wrapText="false" indent="0" shrinkToFit="false"/>
      <protection locked="true" hidden="false"/>
    </xf>
    <xf numFmtId="166" fontId="14" fillId="4" borderId="6" xfId="0" applyFont="true" applyBorder="true" applyAlignment="true" applyProtection="false">
      <alignment horizontal="right" vertical="center" textRotation="0" wrapText="false" indent="0" shrinkToFit="false"/>
      <protection locked="true" hidden="false"/>
    </xf>
    <xf numFmtId="166" fontId="16" fillId="0" borderId="6" xfId="0" applyFont="true" applyBorder="true" applyAlignment="true" applyProtection="false">
      <alignment horizontal="right" vertical="center" textRotation="0" wrapText="false" indent="0" shrinkToFit="false"/>
      <protection locked="true" hidden="false"/>
    </xf>
    <xf numFmtId="166" fontId="16" fillId="3" borderId="6" xfId="0" applyFont="true" applyBorder="true" applyAlignment="true" applyProtection="false">
      <alignment horizontal="right" vertical="center" textRotation="0" wrapText="false" indent="0" shrinkToFit="false"/>
      <protection locked="true" hidden="false"/>
    </xf>
    <xf numFmtId="168" fontId="16" fillId="3" borderId="6" xfId="0" applyFont="true" applyBorder="true" applyAlignment="true" applyProtection="false">
      <alignment horizontal="right" vertical="center" textRotation="0" wrapText="false" indent="0" shrinkToFit="false"/>
      <protection locked="true" hidden="false"/>
    </xf>
    <xf numFmtId="164" fontId="13" fillId="5" borderId="6" xfId="0" applyFont="true" applyBorder="true" applyAlignment="true" applyProtection="false">
      <alignment horizontal="left" vertical="center" textRotation="0" wrapText="false" indent="1" shrinkToFit="false"/>
      <protection locked="true" hidden="false"/>
    </xf>
    <xf numFmtId="169" fontId="17" fillId="0" borderId="6" xfId="0" applyFont="true" applyBorder="true" applyAlignment="true" applyProtection="false">
      <alignment horizontal="right" vertical="center" textRotation="0" wrapText="false" indent="0" shrinkToFit="false"/>
      <protection locked="true" hidden="false"/>
    </xf>
    <xf numFmtId="170" fontId="17" fillId="0" borderId="6" xfId="0" applyFont="true" applyBorder="true" applyAlignment="true" applyProtection="false">
      <alignment horizontal="right" vertical="center" textRotation="0" wrapText="false" indent="0" shrinkToFit="false"/>
      <protection locked="true" hidden="false"/>
    </xf>
    <xf numFmtId="169" fontId="17" fillId="3" borderId="6" xfId="0" applyFont="true" applyBorder="true" applyAlignment="true" applyProtection="false">
      <alignment horizontal="right" vertical="center" textRotation="0" wrapText="false" indent="0" shrinkToFit="false"/>
      <protection locked="true" hidden="false"/>
    </xf>
    <xf numFmtId="170" fontId="17" fillId="3" borderId="6" xfId="0" applyFont="true" applyBorder="true" applyAlignment="true" applyProtection="false">
      <alignment horizontal="right" vertical="center" textRotation="0" wrapText="false" indent="0" shrinkToFit="false"/>
      <protection locked="true" hidden="false"/>
    </xf>
    <xf numFmtId="164" fontId="14" fillId="6" borderId="7" xfId="0" applyFont="true" applyBorder="true" applyAlignment="true" applyProtection="false">
      <alignment horizontal="left" vertical="center" textRotation="0" wrapText="false" indent="1" shrinkToFit="false"/>
      <protection locked="true" hidden="false"/>
    </xf>
    <xf numFmtId="169" fontId="14" fillId="6" borderId="7" xfId="0" applyFont="true" applyBorder="true" applyAlignment="true" applyProtection="false">
      <alignment horizontal="right" vertical="center" textRotation="0" wrapText="false" indent="0" shrinkToFit="false"/>
      <protection locked="true" hidden="false"/>
    </xf>
    <xf numFmtId="170" fontId="14" fillId="6" borderId="7" xfId="0" applyFont="true" applyBorder="true" applyAlignment="true" applyProtection="false">
      <alignment horizontal="right" vertical="center" textRotation="0" wrapText="false" indent="0" shrinkToFit="false"/>
      <protection locked="true" hidden="false"/>
    </xf>
    <xf numFmtId="164" fontId="18" fillId="0" borderId="6" xfId="0" applyFont="true" applyBorder="true" applyAlignment="true" applyProtection="false">
      <alignment horizontal="left" vertical="center" textRotation="0" wrapText="false" indent="1" shrinkToFit="false"/>
      <protection locked="true" hidden="false"/>
    </xf>
    <xf numFmtId="169" fontId="16" fillId="0" borderId="6" xfId="0" applyFont="true" applyBorder="true" applyAlignment="true" applyProtection="false">
      <alignment horizontal="right" vertical="center" textRotation="0" wrapText="false" indent="0" shrinkToFit="false"/>
      <protection locked="true" hidden="false"/>
    </xf>
    <xf numFmtId="170" fontId="16" fillId="0" borderId="6" xfId="0" applyFont="true" applyBorder="true" applyAlignment="true" applyProtection="false">
      <alignment horizontal="right" vertical="center" textRotation="0" wrapText="false" indent="0" shrinkToFit="false"/>
      <protection locked="true" hidden="false"/>
    </xf>
    <xf numFmtId="167" fontId="19" fillId="0" borderId="6" xfId="0" applyFont="true" applyBorder="true" applyAlignment="true" applyProtection="false">
      <alignment horizontal="right" vertical="center" textRotation="0" wrapText="false" indent="0" shrinkToFit="false"/>
      <protection locked="true" hidden="false"/>
    </xf>
    <xf numFmtId="171" fontId="16" fillId="0" borderId="6" xfId="0" applyFont="true" applyBorder="true" applyAlignment="true" applyProtection="false">
      <alignment horizontal="right" vertical="center" textRotation="0" wrapText="false" indent="0" shrinkToFit="false"/>
      <protection locked="true" hidden="false"/>
    </xf>
    <xf numFmtId="171" fontId="16" fillId="3" borderId="6" xfId="0" applyFont="true" applyBorder="true" applyAlignment="true" applyProtection="false">
      <alignment horizontal="right" vertical="center" textRotation="0" wrapText="false" indent="0" shrinkToFit="false"/>
      <protection locked="true" hidden="false"/>
    </xf>
    <xf numFmtId="171" fontId="14" fillId="6" borderId="7" xfId="0" applyFont="true" applyBorder="true" applyAlignment="true" applyProtection="false">
      <alignment horizontal="right" vertical="center" textRotation="0" wrapText="false" indent="0" shrinkToFit="false"/>
      <protection locked="true" hidden="false"/>
    </xf>
    <xf numFmtId="169" fontId="20" fillId="0" borderId="6" xfId="0" applyFont="true" applyBorder="true" applyAlignment="true" applyProtection="false">
      <alignment horizontal="right" vertical="center" textRotation="0" wrapText="false" indent="0" shrinkToFit="false"/>
      <protection locked="true" hidden="false"/>
    </xf>
    <xf numFmtId="170" fontId="20" fillId="0" borderId="6" xfId="0" applyFont="true" applyBorder="true" applyAlignment="true" applyProtection="false">
      <alignment horizontal="right" vertical="center" textRotation="0" wrapText="false" indent="0" shrinkToFit="false"/>
      <protection locked="true" hidden="false"/>
    </xf>
    <xf numFmtId="169" fontId="20" fillId="3" borderId="6" xfId="0" applyFont="true" applyBorder="true" applyAlignment="true" applyProtection="false">
      <alignment horizontal="right" vertical="center" textRotation="0" wrapText="false" indent="0" shrinkToFit="false"/>
      <protection locked="true" hidden="false"/>
    </xf>
    <xf numFmtId="170" fontId="20" fillId="3" borderId="6" xfId="0" applyFont="true" applyBorder="true" applyAlignment="true" applyProtection="false">
      <alignment horizontal="right" vertical="center" textRotation="0" wrapText="false" indent="0" shrinkToFit="false"/>
      <protection locked="true" hidden="false"/>
    </xf>
    <xf numFmtId="169" fontId="15" fillId="0" borderId="6" xfId="0" applyFont="true" applyBorder="true" applyAlignment="true" applyProtection="false">
      <alignment horizontal="right" vertical="center" textRotation="0" wrapText="false" indent="0" shrinkToFit="false"/>
      <protection locked="true" hidden="false"/>
    </xf>
    <xf numFmtId="170" fontId="15" fillId="0" borderId="6" xfId="0" applyFont="true" applyBorder="true" applyAlignment="true" applyProtection="false">
      <alignment horizontal="right" vertical="center" textRotation="0" wrapText="false" indent="0" shrinkToFit="false"/>
      <protection locked="true" hidden="false"/>
    </xf>
    <xf numFmtId="171" fontId="19" fillId="0" borderId="6"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21" fillId="7" borderId="6" xfId="0" applyFont="true" applyBorder="true" applyAlignment="true" applyProtection="false">
      <alignment horizontal="center" vertical="center" textRotation="0" wrapText="true" indent="0" shrinkToFit="false"/>
      <protection locked="true" hidden="false"/>
    </xf>
    <xf numFmtId="164" fontId="21" fillId="8" borderId="6" xfId="0" applyFont="true" applyBorder="true" applyAlignment="true" applyProtection="false">
      <alignment horizontal="center" vertical="center" textRotation="0" wrapText="true" indent="0" shrinkToFit="false"/>
      <protection locked="true" hidden="false"/>
    </xf>
    <xf numFmtId="164" fontId="21" fillId="9" borderId="6" xfId="0" applyFont="true" applyBorder="true" applyAlignment="true" applyProtection="false">
      <alignment horizontal="center" vertical="center" textRotation="0" wrapText="true" indent="0" shrinkToFit="false"/>
      <protection locked="true" hidden="false"/>
    </xf>
    <xf numFmtId="164" fontId="21" fillId="10" borderId="6" xfId="0" applyFont="true" applyBorder="true" applyAlignment="true" applyProtection="false">
      <alignment horizontal="center" vertical="center" textRotation="0" wrapText="true" indent="0" shrinkToFit="false"/>
      <protection locked="true" hidden="false"/>
    </xf>
    <xf numFmtId="171" fontId="14" fillId="0" borderId="6" xfId="0" applyFont="true" applyBorder="true" applyAlignment="true" applyProtection="false">
      <alignment horizontal="right" vertical="center" textRotation="0" wrapText="false" indent="0" shrinkToFit="false"/>
      <protection locked="true" hidden="false"/>
    </xf>
    <xf numFmtId="171" fontId="20" fillId="0" borderId="6" xfId="0" applyFont="true" applyBorder="true" applyAlignment="true" applyProtection="false">
      <alignment horizontal="right" vertical="center" textRotation="0" wrapText="false" indent="0" shrinkToFit="false"/>
      <protection locked="true" hidden="false"/>
    </xf>
    <xf numFmtId="171" fontId="14" fillId="3" borderId="6" xfId="0" applyFont="true" applyBorder="true" applyAlignment="true" applyProtection="false">
      <alignment horizontal="right" vertical="center" textRotation="0" wrapText="false" indent="0" shrinkToFit="false"/>
      <protection locked="true" hidden="false"/>
    </xf>
    <xf numFmtId="171" fontId="20" fillId="3" borderId="6" xfId="0" applyFont="true" applyBorder="true" applyAlignment="true" applyProtection="false">
      <alignment horizontal="right" vertical="center" textRotation="0" wrapText="false" indent="0" shrinkToFit="false"/>
      <protection locked="true" hidden="false"/>
    </xf>
    <xf numFmtId="165" fontId="14" fillId="0" borderId="6" xfId="0" applyFont="true" applyBorder="true" applyAlignment="true" applyProtection="false">
      <alignment horizontal="right" vertical="center" textRotation="0" wrapText="false" indent="0" shrinkToFit="false"/>
      <protection locked="true" hidden="false"/>
    </xf>
    <xf numFmtId="165" fontId="20" fillId="0" borderId="6" xfId="0" applyFont="true" applyBorder="true" applyAlignment="true" applyProtection="false">
      <alignment horizontal="right" vertical="center" textRotation="0" wrapText="false" indent="0" shrinkToFit="false"/>
      <protection locked="true" hidden="false"/>
    </xf>
    <xf numFmtId="172" fontId="14" fillId="0" borderId="6" xfId="0" applyFont="true" applyBorder="true" applyAlignment="true" applyProtection="false">
      <alignment horizontal="right" vertical="center" textRotation="0" wrapText="false" indent="0" shrinkToFit="false"/>
      <protection locked="true" hidden="false"/>
    </xf>
    <xf numFmtId="172" fontId="20" fillId="0" borderId="6" xfId="0" applyFont="true" applyBorder="true" applyAlignment="true" applyProtection="false">
      <alignment horizontal="right" vertical="center" textRotation="0" wrapText="false" indent="0" shrinkToFit="false"/>
      <protection locked="true" hidden="false"/>
    </xf>
    <xf numFmtId="173" fontId="14" fillId="0" borderId="6" xfId="0" applyFont="true" applyBorder="true" applyAlignment="true" applyProtection="false">
      <alignment horizontal="right" vertical="center" textRotation="0" wrapText="false" indent="0" shrinkToFit="false"/>
      <protection locked="true" hidden="false"/>
    </xf>
    <xf numFmtId="173" fontId="20" fillId="0" borderId="6" xfId="0" applyFont="true" applyBorder="true" applyAlignment="true" applyProtection="false">
      <alignment horizontal="right" vertical="center" textRotation="0" wrapText="false" indent="0" shrinkToFit="false"/>
      <protection locked="true" hidden="false"/>
    </xf>
    <xf numFmtId="165" fontId="14" fillId="3" borderId="6" xfId="0" applyFont="true" applyBorder="true" applyAlignment="true" applyProtection="false">
      <alignment horizontal="right" vertical="center" textRotation="0" wrapText="false" indent="0" shrinkToFit="false"/>
      <protection locked="true" hidden="false"/>
    </xf>
    <xf numFmtId="165" fontId="20" fillId="3" borderId="6" xfId="0" applyFont="true" applyBorder="true" applyAlignment="true" applyProtection="false">
      <alignment horizontal="right" vertical="center" textRotation="0" wrapText="false" indent="0" shrinkToFit="false"/>
      <protection locked="true" hidden="false"/>
    </xf>
    <xf numFmtId="169" fontId="14" fillId="3" borderId="6" xfId="0" applyFont="true" applyBorder="true" applyAlignment="true" applyProtection="false">
      <alignment horizontal="right"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true" indent="0" shrinkToFit="false"/>
      <protection locked="true" hidden="false"/>
    </xf>
    <xf numFmtId="165" fontId="23" fillId="4" borderId="6" xfId="0" applyFont="true" applyBorder="true" applyAlignment="true" applyProtection="false">
      <alignment horizontal="right" vertical="center" textRotation="0" wrapText="false" indent="0" shrinkToFit="false"/>
      <protection locked="true" hidden="false"/>
    </xf>
    <xf numFmtId="173" fontId="16" fillId="0" borderId="6" xfId="0" applyFont="true" applyBorder="true" applyAlignment="true" applyProtection="false">
      <alignment horizontal="right" vertical="center" textRotation="0" wrapText="false" indent="0" shrinkToFit="false"/>
      <protection locked="true" hidden="false"/>
    </xf>
    <xf numFmtId="173" fontId="23" fillId="4" borderId="6" xfId="0" applyFont="true" applyBorder="true" applyAlignment="true" applyProtection="false">
      <alignment horizontal="right" vertical="center" textRotation="0" wrapText="false" indent="0" shrinkToFit="false"/>
      <protection locked="true" hidden="false"/>
    </xf>
    <xf numFmtId="171" fontId="23" fillId="4" borderId="6" xfId="0" applyFont="true" applyBorder="true" applyAlignment="true" applyProtection="false">
      <alignment horizontal="right" vertical="center" textRotation="0" wrapText="false" indent="0" shrinkToFit="false"/>
      <protection locked="true" hidden="false"/>
    </xf>
    <xf numFmtId="172" fontId="16" fillId="0" borderId="6" xfId="0" applyFont="true" applyBorder="true" applyAlignment="true" applyProtection="false">
      <alignment horizontal="right" vertical="center" textRotation="0" wrapText="false" indent="0" shrinkToFit="false"/>
      <protection locked="true" hidden="false"/>
    </xf>
    <xf numFmtId="172" fontId="23" fillId="4" borderId="6" xfId="0" applyFont="true" applyBorder="true" applyAlignment="true" applyProtection="false">
      <alignment horizontal="right" vertical="center" textRotation="0" wrapText="false" indent="0" shrinkToFit="false"/>
      <protection locked="true" hidden="false"/>
    </xf>
    <xf numFmtId="174" fontId="20" fillId="3" borderId="6" xfId="0" applyFont="true" applyBorder="true" applyAlignment="true" applyProtection="false">
      <alignment horizontal="right" vertical="center" textRotation="0" wrapText="false" indent="0" shrinkToFit="false"/>
      <protection locked="true" hidden="false"/>
    </xf>
    <xf numFmtId="174" fontId="23" fillId="4" borderId="6"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tru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7" fillId="2" borderId="0" xfId="0" applyFont="true" applyBorder="true" applyAlignment="true" applyProtection="false">
      <alignment horizontal="right" vertical="center"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1" shrinkToFit="false"/>
      <protection locked="true" hidden="false"/>
    </xf>
    <xf numFmtId="164" fontId="17" fillId="0" borderId="0" xfId="0" applyFont="true" applyBorder="false" applyAlignment="true" applyProtection="false">
      <alignment horizontal="general"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B03A3A"/>
        <sz val="9"/>
      </font>
    </dxf>
    <dxf>
      <font>
        <name val="Arial"/>
        <charset val="1"/>
        <family val="0"/>
        <b val="1"/>
        <color rgb="FF1F7A4D"/>
        <sz val="9"/>
      </font>
    </dxf>
    <dxf>
      <fill>
        <patternFill>
          <bgColor rgb="FFF7A6B2"/>
        </patternFill>
      </fill>
    </dxf>
    <dxf>
      <fill>
        <patternFill>
          <bgColor rgb="FFBFE0F5"/>
        </patternFill>
      </fill>
    </dxf>
    <dxf>
      <fill>
        <patternFill>
          <bgColor rgb="FFBFE3D4"/>
        </patternFill>
      </fill>
    </dxf>
    <dxf>
      <fill>
        <patternFill>
          <bgColor rgb="FFF3E4B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4D"/>
      <rgbColor rgb="FFDBC293"/>
      <rgbColor rgb="FF767674"/>
      <rgbColor rgb="FF9999FF"/>
      <rgbColor rgb="FFB03A3A"/>
      <rgbColor rgb="FFFBF3E4"/>
      <rgbColor rgb="FFF6F4F1"/>
      <rgbColor rgb="FF660066"/>
      <rgbColor rgb="FFFF8080"/>
      <rgbColor rgb="FF0066CC"/>
      <rgbColor rgb="FFBFE0F5"/>
      <rgbColor rgb="FF000080"/>
      <rgbColor rgb="FFFF00FF"/>
      <rgbColor rgb="FFFFFF00"/>
      <rgbColor rgb="FF00FFFF"/>
      <rgbColor rgb="FF800080"/>
      <rgbColor rgb="FF800000"/>
      <rgbColor rgb="FF008080"/>
      <rgbColor rgb="FF0000FF"/>
      <rgbColor rgb="FF00CCFF"/>
      <rgbColor rgb="FFECE8E2"/>
      <rgbColor rgb="FFBFE3D4"/>
      <rgbColor rgb="FFE2E0DD"/>
      <rgbColor rgb="FF99CCFF"/>
      <rgbColor rgb="FFF7A6B2"/>
      <rgbColor rgb="FFCC99FF"/>
      <rgbColor rgb="FFF3E4B3"/>
      <rgbColor rgb="FF3366FF"/>
      <rgbColor rgb="FF33CCCC"/>
      <rgbColor rgb="FF99CC00"/>
      <rgbColor rgb="FFFFCC00"/>
      <rgbColor rgb="FFFF9900"/>
      <rgbColor rgb="FFFF6600"/>
      <rgbColor rgb="FF666699"/>
      <rgbColor rgb="FFC4995D"/>
      <rgbColor rgb="FF002153"/>
      <rgbColor rgb="FF339966"/>
      <rgbColor rgb="FF00122E"/>
      <rgbColor rgb="FF333300"/>
      <rgbColor rgb="FF993300"/>
      <rgbColor rgb="FF993366"/>
      <rgbColor rgb="FF1E3D8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7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8"/>
    <col collapsed="false" customWidth="true" hidden="false" outlineLevel="0" max="13" min="2" style="0" width="12.5"/>
  </cols>
  <sheetData>
    <row r="1" customFormat="false" ht="33.75" hidden="false" customHeight="true" outlineLevel="0" collapsed="false">
      <c r="A1" s="1" t="s">
        <v>0</v>
      </c>
      <c r="B1" s="1"/>
      <c r="C1" s="1"/>
      <c r="D1" s="1"/>
      <c r="E1" s="1"/>
      <c r="F1" s="1"/>
      <c r="G1" s="1"/>
      <c r="H1" s="1"/>
      <c r="I1" s="1"/>
      <c r="J1" s="1"/>
      <c r="K1" s="1"/>
      <c r="L1" s="1"/>
      <c r="M1" s="2" t="s">
        <v>1</v>
      </c>
    </row>
    <row r="2" customFormat="false" ht="18" hidden="false" customHeight="true" outlineLevel="0" collapsed="false">
      <c r="A2" s="3" t="s">
        <v>2</v>
      </c>
      <c r="B2" s="3"/>
      <c r="C2" s="3"/>
      <c r="D2" s="3"/>
      <c r="E2" s="3"/>
      <c r="F2" s="3"/>
      <c r="G2" s="3"/>
      <c r="H2" s="3"/>
      <c r="I2" s="3"/>
      <c r="J2" s="3"/>
      <c r="K2" s="3"/>
      <c r="L2" s="3"/>
      <c r="M2" s="4" t="s">
        <v>3</v>
      </c>
    </row>
    <row r="4" customFormat="false" ht="21.75" hidden="false" customHeight="true" outlineLevel="0" collapsed="false">
      <c r="A4" s="5" t="s">
        <v>4</v>
      </c>
      <c r="B4" s="6"/>
      <c r="C4" s="6"/>
      <c r="D4" s="6"/>
      <c r="E4" s="6"/>
      <c r="F4" s="6"/>
      <c r="G4" s="6"/>
      <c r="H4" s="6"/>
      <c r="I4" s="6"/>
      <c r="J4" s="6"/>
      <c r="K4" s="6"/>
      <c r="L4" s="6"/>
      <c r="M4" s="6"/>
    </row>
    <row r="5" customFormat="false" ht="15.75" hidden="false" customHeight="true" outlineLevel="0" collapsed="false">
      <c r="A5" s="7" t="s">
        <v>5</v>
      </c>
      <c r="B5" s="7"/>
      <c r="C5" s="7"/>
      <c r="D5" s="7" t="s">
        <v>6</v>
      </c>
      <c r="E5" s="7"/>
      <c r="F5" s="7" t="s">
        <v>7</v>
      </c>
      <c r="G5" s="7"/>
      <c r="H5" s="7" t="s">
        <v>8</v>
      </c>
      <c r="I5" s="7"/>
      <c r="J5" s="7"/>
      <c r="K5" s="7" t="s">
        <v>9</v>
      </c>
      <c r="L5" s="7"/>
      <c r="M5" s="7"/>
    </row>
    <row r="6" customFormat="false" ht="30" hidden="false" customHeight="true" outlineLevel="0" collapsed="false">
      <c r="A6" s="8" t="n">
        <f aca="false">B12</f>
        <v>1000000</v>
      </c>
      <c r="B6" s="8"/>
      <c r="C6" s="8"/>
      <c r="D6" s="9" t="n">
        <f aca="false">B13</f>
        <v>184.399778720266</v>
      </c>
      <c r="E6" s="9"/>
      <c r="F6" s="9" t="n">
        <f aca="false">B16</f>
        <v>263.275984646853</v>
      </c>
      <c r="G6" s="9"/>
      <c r="H6" s="9" t="n">
        <f aca="false">B20</f>
        <v>290.989246188627</v>
      </c>
      <c r="I6" s="9"/>
      <c r="J6" s="9"/>
      <c r="K6" s="9" t="n">
        <f aca="false">B24</f>
        <v>945.448576444367</v>
      </c>
      <c r="L6" s="9"/>
      <c r="M6" s="9"/>
    </row>
    <row r="7" customFormat="false" ht="27.75" hidden="false" customHeight="true" outlineLevel="0" collapsed="false">
      <c r="A7" s="10" t="s">
        <v>10</v>
      </c>
      <c r="B7" s="10"/>
      <c r="C7" s="10"/>
      <c r="D7" s="10" t="s">
        <v>11</v>
      </c>
      <c r="E7" s="10"/>
      <c r="F7" s="10" t="s">
        <v>12</v>
      </c>
      <c r="G7" s="10"/>
      <c r="H7" s="10" t="s">
        <v>13</v>
      </c>
      <c r="I7" s="10"/>
      <c r="J7" s="10"/>
      <c r="K7" s="10" t="s">
        <v>14</v>
      </c>
      <c r="L7" s="10"/>
      <c r="M7" s="10"/>
    </row>
    <row r="10" customFormat="false" ht="21.75" hidden="false" customHeight="true" outlineLevel="0" collapsed="false">
      <c r="A10" s="5" t="s">
        <v>15</v>
      </c>
      <c r="B10" s="6"/>
      <c r="C10" s="6"/>
      <c r="D10" s="6"/>
      <c r="E10" s="6"/>
      <c r="F10" s="6"/>
      <c r="G10" s="6"/>
      <c r="H10" s="6"/>
      <c r="I10" s="6"/>
      <c r="J10" s="6"/>
      <c r="K10" s="6"/>
      <c r="L10" s="6"/>
      <c r="M10" s="6"/>
    </row>
    <row r="11" customFormat="false" ht="27.75" hidden="false" customHeight="true" outlineLevel="0" collapsed="false">
      <c r="A11" s="11" t="s">
        <v>16</v>
      </c>
      <c r="B11" s="12" t="s">
        <v>17</v>
      </c>
      <c r="C11" s="12" t="s">
        <v>18</v>
      </c>
      <c r="D11" s="12"/>
      <c r="E11" s="12"/>
      <c r="F11" s="12"/>
      <c r="G11" s="12" t="s">
        <v>19</v>
      </c>
      <c r="H11" s="12" t="s">
        <v>20</v>
      </c>
      <c r="I11" s="12" t="s">
        <v>21</v>
      </c>
    </row>
    <row r="12" customFormat="false" ht="18.75" hidden="false" customHeight="true" outlineLevel="0" collapsed="false">
      <c r="A12" s="13" t="s">
        <v>22</v>
      </c>
      <c r="B12" s="14" t="n">
        <f aca="false">Assumptions!$D$6</f>
        <v>1000000</v>
      </c>
      <c r="C12" s="15" t="s">
        <v>23</v>
      </c>
      <c r="D12" s="15"/>
      <c r="E12" s="15"/>
      <c r="F12" s="15"/>
      <c r="G12" s="16" t="n">
        <f aca="false">'2026 Heswall'!M35</f>
        <v>935000</v>
      </c>
      <c r="H12" s="16" t="n">
        <f aca="false">'2026 Heswall'!M18</f>
        <v>770000</v>
      </c>
      <c r="I12" s="17" t="n">
        <f aca="false">IF(G12=0,0,B12/G12-1)</f>
        <v>0.0695187165775402</v>
      </c>
    </row>
    <row r="13" customFormat="false" ht="18.75" hidden="false" customHeight="true" outlineLevel="0" collapsed="false">
      <c r="A13" s="18" t="s">
        <v>24</v>
      </c>
      <c r="B13" s="19" t="n">
        <f aca="false">B12/Assumptions!$D$7</f>
        <v>184.399778720266</v>
      </c>
      <c r="C13" s="20" t="s">
        <v>25</v>
      </c>
      <c r="D13" s="20"/>
      <c r="E13" s="20"/>
      <c r="F13" s="20"/>
      <c r="G13" s="21"/>
      <c r="H13" s="21"/>
      <c r="I13" s="21"/>
    </row>
    <row r="14" customFormat="false" ht="18.75" hidden="false" customHeight="true" outlineLevel="0" collapsed="false">
      <c r="A14" s="13" t="s">
        <v>26</v>
      </c>
      <c r="B14" s="19" t="n">
        <f aca="false">B13/Assumptions!$D$8</f>
        <v>184.399778720266</v>
      </c>
      <c r="C14" s="15" t="s">
        <v>27</v>
      </c>
      <c r="D14" s="15"/>
      <c r="E14" s="15"/>
      <c r="F14" s="15"/>
      <c r="G14" s="22" t="n">
        <f aca="false">'2026 Heswall'!K35</f>
        <v>179</v>
      </c>
      <c r="H14" s="22" t="n">
        <f aca="false">'2026 Heswall'!K18</f>
        <v>173</v>
      </c>
      <c r="I14" s="17" t="n">
        <f aca="false">IF(G14=0,0,B14/G14-1)</f>
        <v>0.0301663615657293</v>
      </c>
    </row>
    <row r="15" customFormat="false" ht="18.75" hidden="false" customHeight="true" outlineLevel="0" collapsed="false">
      <c r="A15" s="18" t="s">
        <v>28</v>
      </c>
      <c r="B15" s="14" t="n">
        <f aca="false">B14*Assumptions!$D$17</f>
        <v>1033917.83444311</v>
      </c>
      <c r="C15" s="20" t="s">
        <v>29</v>
      </c>
      <c r="D15" s="20"/>
      <c r="E15" s="20"/>
      <c r="F15" s="20"/>
      <c r="G15" s="23" t="n">
        <f aca="false">'2026 Heswall'!L35</f>
        <v>999000</v>
      </c>
      <c r="H15" s="23" t="n">
        <f aca="false">'2026 Heswall'!L18</f>
        <v>970000</v>
      </c>
      <c r="I15" s="24" t="n">
        <f aca="false">IF(G15=0,0,B15/G15-1)</f>
        <v>0.0349527872303377</v>
      </c>
    </row>
    <row r="16" customFormat="false" ht="18.75" hidden="false" customHeight="true" outlineLevel="0" collapsed="false">
      <c r="A16" s="13" t="s">
        <v>30</v>
      </c>
      <c r="B16" s="19" t="n">
        <f aca="false">B14/Assumptions!$D$9</f>
        <v>263.275984646853</v>
      </c>
      <c r="C16" s="15" t="s">
        <v>31</v>
      </c>
      <c r="D16" s="15"/>
      <c r="E16" s="15"/>
      <c r="F16" s="15"/>
      <c r="G16" s="22" t="n">
        <f aca="false">'2026 Heswall'!I35</f>
        <v>268</v>
      </c>
      <c r="H16" s="22" t="n">
        <f aca="false">'2026 Heswall'!I18</f>
        <v>247</v>
      </c>
      <c r="I16" s="17" t="n">
        <f aca="false">IF(G16=0,0,B16/G16-1)</f>
        <v>-0.0176269229595032</v>
      </c>
    </row>
    <row r="17" customFormat="false" ht="18.75" hidden="false" customHeight="true" outlineLevel="0" collapsed="false">
      <c r="A17" s="18" t="s">
        <v>32</v>
      </c>
      <c r="B17" s="14" t="n">
        <f aca="false">B16*Assumptions!$D$16</f>
        <v>1481593.59781023</v>
      </c>
      <c r="C17" s="20" t="s">
        <v>33</v>
      </c>
      <c r="D17" s="20"/>
      <c r="E17" s="20"/>
      <c r="F17" s="20"/>
      <c r="G17" s="23" t="n">
        <f aca="false">'2026 Heswall'!J35</f>
        <v>1492000</v>
      </c>
      <c r="H17" s="23" t="n">
        <f aca="false">'2026 Heswall'!J18</f>
        <v>1390000</v>
      </c>
      <c r="I17" s="24" t="n">
        <f aca="false">IF(G17=0,0,B17/G17-1)</f>
        <v>-0.00697480039529086</v>
      </c>
    </row>
    <row r="18" customFormat="false" ht="18.75" hidden="false" customHeight="true" outlineLevel="0" collapsed="false">
      <c r="A18" s="13" t="s">
        <v>34</v>
      </c>
      <c r="B18" s="25" t="n">
        <f aca="false">B16*Assumptions!$D$10</f>
        <v>3343.7115944825</v>
      </c>
      <c r="C18" s="15" t="s">
        <v>35</v>
      </c>
      <c r="D18" s="15"/>
      <c r="E18" s="15"/>
      <c r="F18" s="15"/>
      <c r="G18" s="26" t="n">
        <f aca="false">'2026 Heswall'!H35</f>
        <v>3216</v>
      </c>
      <c r="H18" s="26" t="n">
        <f aca="false">'2026 Heswall'!H18</f>
        <v>3137</v>
      </c>
      <c r="I18" s="17" t="n">
        <f aca="false">IF(G18=0,0,B18/G18-1)</f>
        <v>0.0397113166923209</v>
      </c>
    </row>
    <row r="19" customFormat="false" ht="18.75" hidden="false" customHeight="true" outlineLevel="0" collapsed="false">
      <c r="A19" s="18" t="s">
        <v>36</v>
      </c>
      <c r="B19" s="25" t="n">
        <f aca="false">B18/(1-Assumptions!$D$11)</f>
        <v>4338.19132596232</v>
      </c>
      <c r="C19" s="20" t="s">
        <v>37</v>
      </c>
      <c r="D19" s="20"/>
      <c r="E19" s="20"/>
      <c r="F19" s="20"/>
      <c r="G19" s="27" t="n">
        <f aca="false">'2026 Heswall'!G35</f>
        <v>4125</v>
      </c>
      <c r="H19" s="27" t="n">
        <f aca="false">'2026 Heswall'!G18</f>
        <v>4070</v>
      </c>
      <c r="I19" s="24" t="n">
        <f aca="false">IF(G19=0,0,B19/G19-1)</f>
        <v>0.0516827456878344</v>
      </c>
    </row>
    <row r="20" customFormat="false" ht="18.75" hidden="false" customHeight="true" outlineLevel="0" collapsed="false">
      <c r="A20" s="13" t="s">
        <v>38</v>
      </c>
      <c r="B20" s="19" t="n">
        <f aca="false">B16/Assumptions!$D$12</f>
        <v>290.989246188627</v>
      </c>
      <c r="C20" s="15" t="s">
        <v>39</v>
      </c>
      <c r="D20" s="15"/>
      <c r="E20" s="15"/>
      <c r="F20" s="15"/>
      <c r="G20" s="22" t="n">
        <f aca="false">'2026 Heswall'!D35</f>
        <v>315</v>
      </c>
      <c r="H20" s="22" t="n">
        <f aca="false">'2026 Heswall'!D18</f>
        <v>273</v>
      </c>
      <c r="I20" s="17" t="n">
        <f aca="false">IF(G20=0,0,B20/G20-1)</f>
        <v>-0.0762246152741996</v>
      </c>
    </row>
    <row r="21" customFormat="false" ht="18.75" hidden="false" customHeight="true" outlineLevel="0" collapsed="false">
      <c r="A21" s="18" t="s">
        <v>40</v>
      </c>
      <c r="B21" s="14" t="n">
        <f aca="false">B20*Assumptions!$D$15</f>
        <v>1807757.36826341</v>
      </c>
      <c r="C21" s="20" t="s">
        <v>41</v>
      </c>
      <c r="D21" s="20"/>
      <c r="E21" s="20"/>
      <c r="F21" s="20"/>
      <c r="G21" s="23" t="n">
        <f aca="false">'2026 Heswall'!E35</f>
        <v>2035000</v>
      </c>
      <c r="H21" s="23" t="n">
        <f aca="false">'2026 Heswall'!E18</f>
        <v>1696000</v>
      </c>
      <c r="I21" s="24" t="n">
        <f aca="false">IF(G21=0,0,B21/G21-1)</f>
        <v>-0.1116671409025</v>
      </c>
    </row>
    <row r="22" customFormat="false" ht="18.75" hidden="false" customHeight="true" outlineLevel="0" collapsed="false">
      <c r="A22" s="13" t="s">
        <v>42</v>
      </c>
      <c r="B22" s="25" t="n">
        <f aca="false">B20*Assumptions!$D$18</f>
        <v>235.562723105079</v>
      </c>
      <c r="C22" s="15" t="s">
        <v>43</v>
      </c>
      <c r="D22" s="15"/>
      <c r="E22" s="15"/>
      <c r="F22" s="15"/>
      <c r="G22" s="26" t="n">
        <f aca="false">'2026 Heswall'!F35</f>
        <v>304</v>
      </c>
      <c r="H22" s="26" t="n">
        <f aca="false">'2026 Heswall'!F18</f>
        <v>221</v>
      </c>
      <c r="I22" s="17" t="n">
        <f aca="false">IF(G22=0,0,B22/G22-1)</f>
        <v>-0.225122621364871</v>
      </c>
    </row>
    <row r="23" customFormat="false" ht="18.75" hidden="false" customHeight="true" outlineLevel="0" collapsed="false">
      <c r="A23" s="18" t="s">
        <v>44</v>
      </c>
      <c r="B23" s="19" t="n">
        <f aca="false">B20/Assumptions!$D$13</f>
        <v>772.773639145622</v>
      </c>
      <c r="C23" s="20" t="s">
        <v>45</v>
      </c>
      <c r="D23" s="20"/>
      <c r="E23" s="20"/>
      <c r="F23" s="20"/>
      <c r="G23" s="28" t="n">
        <f aca="false">'2026 Heswall'!C35</f>
        <v>791</v>
      </c>
      <c r="H23" s="28" t="n">
        <f aca="false">'2026 Heswall'!C18</f>
        <v>725</v>
      </c>
      <c r="I23" s="24" t="n">
        <f aca="false">IF(G23=0,0,B23/G23-1)</f>
        <v>-0.0230421755428299</v>
      </c>
    </row>
    <row r="24" customFormat="false" ht="18.75" hidden="false" customHeight="true" outlineLevel="0" collapsed="false">
      <c r="A24" s="13" t="s">
        <v>46</v>
      </c>
      <c r="B24" s="19" t="n">
        <f aca="false">B23/(1-Assumptions!$D$14)</f>
        <v>945.448576444367</v>
      </c>
      <c r="C24" s="15" t="s">
        <v>47</v>
      </c>
      <c r="D24" s="15"/>
      <c r="E24" s="15"/>
      <c r="F24" s="15"/>
      <c r="G24" s="22" t="n">
        <f aca="false">'2026 Heswall'!B35</f>
        <v>934</v>
      </c>
      <c r="H24" s="22" t="n">
        <f aca="false">'2026 Heswall'!B18</f>
        <v>887</v>
      </c>
      <c r="I24" s="17" t="n">
        <f aca="false">IF(G24=0,0,B24/G24-1)</f>
        <v>0.0122575764928985</v>
      </c>
    </row>
    <row r="25" customFormat="false" ht="18.75" hidden="false" customHeight="true" outlineLevel="0" collapsed="false">
      <c r="A25" s="18" t="s">
        <v>48</v>
      </c>
      <c r="B25" s="14" t="n">
        <f aca="false">Assumptions!$D$15/Assumptions!$D$19</f>
        <v>474233.145988871</v>
      </c>
      <c r="C25" s="20" t="s">
        <v>49</v>
      </c>
      <c r="D25" s="20"/>
      <c r="E25" s="20"/>
      <c r="F25" s="20"/>
      <c r="G25" s="21"/>
      <c r="H25" s="21"/>
      <c r="I25" s="21"/>
    </row>
    <row r="28" customFormat="false" ht="21.75" hidden="false" customHeight="true" outlineLevel="0" collapsed="false">
      <c r="A28" s="5" t="s">
        <v>50</v>
      </c>
      <c r="B28" s="6"/>
      <c r="C28" s="6"/>
      <c r="D28" s="6"/>
      <c r="E28" s="6"/>
      <c r="F28" s="6"/>
      <c r="G28" s="6"/>
      <c r="H28" s="6"/>
      <c r="I28" s="6"/>
      <c r="J28" s="6"/>
      <c r="K28" s="6"/>
      <c r="L28" s="6"/>
      <c r="M28" s="6"/>
    </row>
    <row r="29" customFormat="false" ht="30" hidden="false" customHeight="true" outlineLevel="0" collapsed="false">
      <c r="A29" s="11" t="s">
        <v>51</v>
      </c>
      <c r="B29" s="12" t="s">
        <v>46</v>
      </c>
      <c r="C29" s="12" t="s">
        <v>44</v>
      </c>
      <c r="D29" s="12" t="s">
        <v>38</v>
      </c>
      <c r="E29" s="12" t="s">
        <v>40</v>
      </c>
      <c r="F29" s="12" t="s">
        <v>42</v>
      </c>
      <c r="G29" s="12" t="s">
        <v>36</v>
      </c>
      <c r="H29" s="12" t="s">
        <v>34</v>
      </c>
      <c r="I29" s="12" t="s">
        <v>30</v>
      </c>
      <c r="J29" s="12" t="s">
        <v>32</v>
      </c>
      <c r="K29" s="12" t="s">
        <v>26</v>
      </c>
      <c r="L29" s="12" t="s">
        <v>28</v>
      </c>
      <c r="M29" s="12" t="s">
        <v>22</v>
      </c>
    </row>
    <row r="30" customFormat="false" ht="18" hidden="false" customHeight="true" outlineLevel="0" collapsed="false">
      <c r="A30" s="29" t="s">
        <v>52</v>
      </c>
      <c r="B30" s="30" t="n">
        <f aca="false">ROUND($B$24*B66,0)</f>
        <v>84</v>
      </c>
      <c r="C30" s="30" t="n">
        <f aca="false">ROUND($B$23*C66,0)</f>
        <v>68</v>
      </c>
      <c r="D30" s="30" t="n">
        <f aca="false">ROUND($B$20*D66,0)</f>
        <v>26</v>
      </c>
      <c r="E30" s="31" t="n">
        <f aca="false">ROUND($B$21*E66,0)</f>
        <v>160788</v>
      </c>
      <c r="F30" s="30" t="n">
        <f aca="false">ROUND($B$22*F66,0)</f>
        <v>32</v>
      </c>
      <c r="G30" s="30" t="n">
        <f aca="false">ROUND($B$19*G66,0)</f>
        <v>357</v>
      </c>
      <c r="H30" s="30" t="n">
        <f aca="false">ROUND($B$18*H66,0)</f>
        <v>274</v>
      </c>
      <c r="I30" s="30" t="n">
        <f aca="false">ROUND($B$16*I66,0)</f>
        <v>22</v>
      </c>
      <c r="J30" s="31" t="n">
        <f aca="false">ROUND($B$17*J66,0)</f>
        <v>121149</v>
      </c>
      <c r="K30" s="30" t="n">
        <f aca="false">ROUND($B$14*K66,0)</f>
        <v>15</v>
      </c>
      <c r="L30" s="31" t="n">
        <f aca="false">ROUND($B$15*L66,0)</f>
        <v>84866</v>
      </c>
      <c r="M30" s="31" t="n">
        <f aca="false">ROUND($B$12*M66,0)</f>
        <v>75936</v>
      </c>
    </row>
    <row r="31" customFormat="false" ht="18" hidden="false" customHeight="true" outlineLevel="0" collapsed="false">
      <c r="A31" s="29" t="s">
        <v>53</v>
      </c>
      <c r="B31" s="32" t="n">
        <f aca="false">ROUND($B$24*B67,0)</f>
        <v>87</v>
      </c>
      <c r="C31" s="32" t="n">
        <f aca="false">ROUND($B$23*C67,0)</f>
        <v>71</v>
      </c>
      <c r="D31" s="32" t="n">
        <f aca="false">ROUND($B$20*D67,0)</f>
        <v>27</v>
      </c>
      <c r="E31" s="33" t="n">
        <f aca="false">ROUND($B$21*E67,0)</f>
        <v>166118</v>
      </c>
      <c r="F31" s="32" t="n">
        <f aca="false">ROUND($B$22*F67,0)</f>
        <v>20</v>
      </c>
      <c r="G31" s="32" t="n">
        <f aca="false">ROUND($B$19*G67,0)</f>
        <v>388</v>
      </c>
      <c r="H31" s="32" t="n">
        <f aca="false">ROUND($B$18*H67,0)</f>
        <v>299</v>
      </c>
      <c r="I31" s="32" t="n">
        <f aca="false">ROUND($B$16*I67,0)</f>
        <v>24</v>
      </c>
      <c r="J31" s="33" t="n">
        <f aca="false">ROUND($B$17*J67,0)</f>
        <v>133065</v>
      </c>
      <c r="K31" s="32" t="n">
        <f aca="false">ROUND($B$14*K67,0)</f>
        <v>16</v>
      </c>
      <c r="L31" s="33" t="n">
        <f aca="false">ROUND($B$15*L67,0)</f>
        <v>92111</v>
      </c>
      <c r="M31" s="33" t="n">
        <f aca="false">ROUND($B$12*M67,0)</f>
        <v>86631</v>
      </c>
    </row>
    <row r="32" customFormat="false" ht="18" hidden="false" customHeight="true" outlineLevel="0" collapsed="false">
      <c r="A32" s="29" t="s">
        <v>54</v>
      </c>
      <c r="B32" s="30" t="n">
        <f aca="false">ROUND($B$24*B68,0)</f>
        <v>87</v>
      </c>
      <c r="C32" s="30" t="n">
        <f aca="false">ROUND($B$23*C68,0)</f>
        <v>71</v>
      </c>
      <c r="D32" s="30" t="n">
        <f aca="false">ROUND($B$20*D68,0)</f>
        <v>27</v>
      </c>
      <c r="E32" s="31" t="n">
        <f aca="false">ROUND($B$21*E68,0)</f>
        <v>166118</v>
      </c>
      <c r="F32" s="30" t="n">
        <f aca="false">ROUND($B$22*F68,0)</f>
        <v>19</v>
      </c>
      <c r="G32" s="30" t="n">
        <f aca="false">ROUND($B$19*G68,0)</f>
        <v>405</v>
      </c>
      <c r="H32" s="30" t="n">
        <f aca="false">ROUND($B$18*H68,0)</f>
        <v>312</v>
      </c>
      <c r="I32" s="30" t="n">
        <f aca="false">ROUND($B$16*I68,0)</f>
        <v>25</v>
      </c>
      <c r="J32" s="31" t="n">
        <f aca="false">ROUND($B$17*J68,0)</f>
        <v>138031</v>
      </c>
      <c r="K32" s="30" t="n">
        <f aca="false">ROUND($B$14*K68,0)</f>
        <v>18</v>
      </c>
      <c r="L32" s="31" t="n">
        <f aca="false">ROUND($B$15*L68,0)</f>
        <v>96251</v>
      </c>
      <c r="M32" s="31" t="n">
        <f aca="false">ROUND($B$12*M68,0)</f>
        <v>81283</v>
      </c>
    </row>
    <row r="33" customFormat="false" ht="18" hidden="false" customHeight="true" outlineLevel="0" collapsed="false">
      <c r="A33" s="29" t="s">
        <v>55</v>
      </c>
      <c r="B33" s="32" t="n">
        <f aca="false">ROUND($B$24*B69,0)</f>
        <v>87</v>
      </c>
      <c r="C33" s="32" t="n">
        <f aca="false">ROUND($B$23*C69,0)</f>
        <v>71</v>
      </c>
      <c r="D33" s="32" t="n">
        <f aca="false">ROUND($B$20*D69,0)</f>
        <v>27</v>
      </c>
      <c r="E33" s="33" t="n">
        <f aca="false">ROUND($B$21*E69,0)</f>
        <v>166118</v>
      </c>
      <c r="F33" s="32" t="n">
        <f aca="false">ROUND($B$22*F69,0)</f>
        <v>19</v>
      </c>
      <c r="G33" s="32" t="n">
        <f aca="false">ROUND($B$19*G69,0)</f>
        <v>405</v>
      </c>
      <c r="H33" s="32" t="n">
        <f aca="false">ROUND($B$18*H69,0)</f>
        <v>312</v>
      </c>
      <c r="I33" s="32" t="n">
        <f aca="false">ROUND($B$16*I69,0)</f>
        <v>25</v>
      </c>
      <c r="J33" s="33" t="n">
        <f aca="false">ROUND($B$17*J69,0)</f>
        <v>138031</v>
      </c>
      <c r="K33" s="32" t="n">
        <f aca="false">ROUND($B$14*K69,0)</f>
        <v>18</v>
      </c>
      <c r="L33" s="33" t="n">
        <f aca="false">ROUND($B$15*L69,0)</f>
        <v>96251</v>
      </c>
      <c r="M33" s="33" t="n">
        <f aca="false">ROUND($B$12*M69,0)</f>
        <v>70588</v>
      </c>
    </row>
    <row r="34" customFormat="false" ht="18" hidden="false" customHeight="true" outlineLevel="0" collapsed="false">
      <c r="A34" s="29" t="s">
        <v>56</v>
      </c>
      <c r="B34" s="30" t="n">
        <f aca="false">ROUND($B$24*B70,0)</f>
        <v>87</v>
      </c>
      <c r="C34" s="30" t="n">
        <f aca="false">ROUND($B$23*C70,0)</f>
        <v>71</v>
      </c>
      <c r="D34" s="30" t="n">
        <f aca="false">ROUND($B$20*D70,0)</f>
        <v>27</v>
      </c>
      <c r="E34" s="31" t="n">
        <f aca="false">ROUND($B$21*E70,0)</f>
        <v>166118</v>
      </c>
      <c r="F34" s="30" t="n">
        <f aca="false">ROUND($B$22*F70,0)</f>
        <v>18</v>
      </c>
      <c r="G34" s="30" t="n">
        <f aca="false">ROUND($B$19*G70,0)</f>
        <v>421</v>
      </c>
      <c r="H34" s="30" t="n">
        <f aca="false">ROUND($B$18*H70,0)</f>
        <v>324</v>
      </c>
      <c r="I34" s="30" t="n">
        <f aca="false">ROUND($B$16*I70,0)</f>
        <v>26</v>
      </c>
      <c r="J34" s="31" t="n">
        <f aca="false">ROUND($B$17*J70,0)</f>
        <v>143989</v>
      </c>
      <c r="K34" s="30" t="n">
        <f aca="false">ROUND($B$14*K70,0)</f>
        <v>18</v>
      </c>
      <c r="L34" s="31" t="n">
        <f aca="false">ROUND($B$15*L70,0)</f>
        <v>100390</v>
      </c>
      <c r="M34" s="31" t="n">
        <f aca="false">ROUND($B$12*M70,0)</f>
        <v>70588</v>
      </c>
    </row>
    <row r="35" customFormat="false" ht="18" hidden="false" customHeight="true" outlineLevel="0" collapsed="false">
      <c r="A35" s="29" t="s">
        <v>57</v>
      </c>
      <c r="B35" s="32" t="n">
        <f aca="false">ROUND($B$24*B71,0)</f>
        <v>87</v>
      </c>
      <c r="C35" s="32" t="n">
        <f aca="false">ROUND($B$23*C71,0)</f>
        <v>71</v>
      </c>
      <c r="D35" s="32" t="n">
        <f aca="false">ROUND($B$20*D71,0)</f>
        <v>27</v>
      </c>
      <c r="E35" s="33" t="n">
        <f aca="false">ROUND($B$21*E71,0)</f>
        <v>166118</v>
      </c>
      <c r="F35" s="32" t="n">
        <f aca="false">ROUND($B$22*F71,0)</f>
        <v>25</v>
      </c>
      <c r="G35" s="32" t="n">
        <f aca="false">ROUND($B$19*G71,0)</f>
        <v>405</v>
      </c>
      <c r="H35" s="32" t="n">
        <f aca="false">ROUND($B$18*H71,0)</f>
        <v>312</v>
      </c>
      <c r="I35" s="32" t="n">
        <f aca="false">ROUND($B$16*I71,0)</f>
        <v>25</v>
      </c>
      <c r="J35" s="33" t="n">
        <f aca="false">ROUND($B$17*J71,0)</f>
        <v>138031</v>
      </c>
      <c r="K35" s="32" t="n">
        <f aca="false">ROUND($B$14*K71,0)</f>
        <v>18</v>
      </c>
      <c r="L35" s="33" t="n">
        <f aca="false">ROUND($B$15*L71,0)</f>
        <v>96251</v>
      </c>
      <c r="M35" s="33" t="n">
        <f aca="false">ROUND($B$12*M71,0)</f>
        <v>86631</v>
      </c>
    </row>
    <row r="36" customFormat="false" ht="18" hidden="false" customHeight="true" outlineLevel="0" collapsed="false">
      <c r="A36" s="29" t="s">
        <v>58</v>
      </c>
      <c r="B36" s="30" t="n">
        <f aca="false">ROUND($B$24*B72,0)</f>
        <v>84</v>
      </c>
      <c r="C36" s="30" t="n">
        <f aca="false">ROUND($B$23*C72,0)</f>
        <v>68</v>
      </c>
      <c r="D36" s="30" t="n">
        <f aca="false">ROUND($B$20*D72,0)</f>
        <v>26</v>
      </c>
      <c r="E36" s="31" t="n">
        <f aca="false">ROUND($B$21*E72,0)</f>
        <v>160788</v>
      </c>
      <c r="F36" s="30" t="n">
        <f aca="false">ROUND($B$22*F72,0)</f>
        <v>23</v>
      </c>
      <c r="G36" s="30" t="n">
        <f aca="false">ROUND($B$19*G72,0)</f>
        <v>372</v>
      </c>
      <c r="H36" s="30" t="n">
        <f aca="false">ROUND($B$18*H72,0)</f>
        <v>287</v>
      </c>
      <c r="I36" s="30" t="n">
        <f aca="false">ROUND($B$16*I72,0)</f>
        <v>23</v>
      </c>
      <c r="J36" s="31" t="n">
        <f aca="false">ROUND($B$17*J72,0)</f>
        <v>127107</v>
      </c>
      <c r="K36" s="30" t="n">
        <f aca="false">ROUND($B$14*K72,0)</f>
        <v>15</v>
      </c>
      <c r="L36" s="31" t="n">
        <f aca="false">ROUND($B$15*L72,0)</f>
        <v>89006</v>
      </c>
      <c r="M36" s="31" t="n">
        <f aca="false">ROUND($B$12*M72,0)</f>
        <v>86631</v>
      </c>
    </row>
    <row r="37" customFormat="false" ht="18" hidden="false" customHeight="true" outlineLevel="0" collapsed="false">
      <c r="A37" s="29" t="s">
        <v>59</v>
      </c>
      <c r="B37" s="32" t="n">
        <f aca="false">ROUND($B$24*B73,0)</f>
        <v>81</v>
      </c>
      <c r="C37" s="32" t="n">
        <f aca="false">ROUND($B$23*C73,0)</f>
        <v>66</v>
      </c>
      <c r="D37" s="32" t="n">
        <f aca="false">ROUND($B$20*D73,0)</f>
        <v>25</v>
      </c>
      <c r="E37" s="33" t="n">
        <f aca="false">ROUND($B$21*E73,0)</f>
        <v>155458</v>
      </c>
      <c r="F37" s="32" t="n">
        <f aca="false">ROUND($B$22*F73,0)</f>
        <v>26</v>
      </c>
      <c r="G37" s="32" t="n">
        <f aca="false">ROUND($B$19*G73,0)</f>
        <v>372</v>
      </c>
      <c r="H37" s="32" t="n">
        <f aca="false">ROUND($B$18*H73,0)</f>
        <v>287</v>
      </c>
      <c r="I37" s="32" t="n">
        <f aca="false">ROUND($B$16*I73,0)</f>
        <v>23</v>
      </c>
      <c r="J37" s="33" t="n">
        <f aca="false">ROUND($B$17*J73,0)</f>
        <v>127107</v>
      </c>
      <c r="K37" s="32" t="n">
        <f aca="false">ROUND($B$14*K73,0)</f>
        <v>15</v>
      </c>
      <c r="L37" s="33" t="n">
        <f aca="false">ROUND($B$15*L73,0)</f>
        <v>89006</v>
      </c>
      <c r="M37" s="33" t="n">
        <f aca="false">ROUND($B$12*M73,0)</f>
        <v>91979</v>
      </c>
    </row>
    <row r="38" customFormat="false" ht="18" hidden="false" customHeight="true" outlineLevel="0" collapsed="false">
      <c r="A38" s="29" t="s">
        <v>60</v>
      </c>
      <c r="B38" s="30" t="n">
        <f aca="false">ROUND($B$24*B74,0)</f>
        <v>81</v>
      </c>
      <c r="C38" s="30" t="n">
        <f aca="false">ROUND($B$23*C74,0)</f>
        <v>66</v>
      </c>
      <c r="D38" s="30" t="n">
        <f aca="false">ROUND($B$20*D74,0)</f>
        <v>25</v>
      </c>
      <c r="E38" s="31" t="n">
        <f aca="false">ROUND($B$21*E74,0)</f>
        <v>155458</v>
      </c>
      <c r="F38" s="30" t="n">
        <f aca="false">ROUND($B$22*F74,0)</f>
        <v>19</v>
      </c>
      <c r="G38" s="30" t="n">
        <f aca="false">ROUND($B$19*G74,0)</f>
        <v>372</v>
      </c>
      <c r="H38" s="30" t="n">
        <f aca="false">ROUND($B$18*H74,0)</f>
        <v>287</v>
      </c>
      <c r="I38" s="30" t="n">
        <f aca="false">ROUND($B$16*I74,0)</f>
        <v>23</v>
      </c>
      <c r="J38" s="31" t="n">
        <f aca="false">ROUND($B$17*J74,0)</f>
        <v>127107</v>
      </c>
      <c r="K38" s="30" t="n">
        <f aca="false">ROUND($B$14*K74,0)</f>
        <v>15</v>
      </c>
      <c r="L38" s="31" t="n">
        <f aca="false">ROUND($B$15*L74,0)</f>
        <v>89006</v>
      </c>
      <c r="M38" s="31" t="n">
        <f aca="false">ROUND($B$12*M74,0)</f>
        <v>91979</v>
      </c>
    </row>
    <row r="39" customFormat="false" ht="18" hidden="false" customHeight="true" outlineLevel="0" collapsed="false">
      <c r="A39" s="29" t="s">
        <v>61</v>
      </c>
      <c r="B39" s="32" t="n">
        <f aca="false">ROUND($B$24*B75,0)</f>
        <v>78</v>
      </c>
      <c r="C39" s="32" t="n">
        <f aca="false">ROUND($B$23*C75,0)</f>
        <v>64</v>
      </c>
      <c r="D39" s="32" t="n">
        <f aca="false">ROUND($B$20*D75,0)</f>
        <v>24</v>
      </c>
      <c r="E39" s="33" t="n">
        <f aca="false">ROUND($B$21*E75,0)</f>
        <v>149240</v>
      </c>
      <c r="F39" s="32" t="n">
        <f aca="false">ROUND($B$22*F75,0)</f>
        <v>17</v>
      </c>
      <c r="G39" s="32" t="n">
        <f aca="false">ROUND($B$19*G75,0)</f>
        <v>340</v>
      </c>
      <c r="H39" s="32" t="n">
        <f aca="false">ROUND($B$18*H75,0)</f>
        <v>262</v>
      </c>
      <c r="I39" s="32" t="n">
        <f aca="false">ROUND($B$16*I75,0)</f>
        <v>21</v>
      </c>
      <c r="J39" s="33" t="n">
        <f aca="false">ROUND($B$17*J75,0)</f>
        <v>116184</v>
      </c>
      <c r="K39" s="32" t="n">
        <f aca="false">ROUND($B$14*K75,0)</f>
        <v>14</v>
      </c>
      <c r="L39" s="33" t="n">
        <f aca="false">ROUND($B$15*L75,0)</f>
        <v>80726</v>
      </c>
      <c r="M39" s="33" t="n">
        <f aca="false">ROUND($B$12*M75,0)</f>
        <v>91979</v>
      </c>
    </row>
    <row r="40" customFormat="false" ht="18" hidden="false" customHeight="true" outlineLevel="0" collapsed="false">
      <c r="A40" s="29" t="s">
        <v>62</v>
      </c>
      <c r="B40" s="30" t="n">
        <f aca="false">ROUND($B$24*B76,0)</f>
        <v>66</v>
      </c>
      <c r="C40" s="30" t="n">
        <f aca="false">ROUND($B$23*C76,0)</f>
        <v>54</v>
      </c>
      <c r="D40" s="30" t="n">
        <f aca="false">ROUND($B$20*D76,0)</f>
        <v>20</v>
      </c>
      <c r="E40" s="31" t="n">
        <f aca="false">ROUND($B$21*E76,0)</f>
        <v>126143</v>
      </c>
      <c r="F40" s="30" t="n">
        <f aca="false">ROUND($B$22*F76,0)</f>
        <v>19</v>
      </c>
      <c r="G40" s="30" t="n">
        <f aca="false">ROUND($B$19*G76,0)</f>
        <v>307</v>
      </c>
      <c r="H40" s="30" t="n">
        <f aca="false">ROUND($B$18*H76,0)</f>
        <v>237</v>
      </c>
      <c r="I40" s="30" t="n">
        <f aca="false">ROUND($B$16*I76,0)</f>
        <v>19</v>
      </c>
      <c r="J40" s="31" t="n">
        <f aca="false">ROUND($B$17*J76,0)</f>
        <v>105261</v>
      </c>
      <c r="K40" s="30" t="n">
        <f aca="false">ROUND($B$14*K76,0)</f>
        <v>13</v>
      </c>
      <c r="L40" s="31" t="n">
        <f aca="false">ROUND($B$15*L76,0)</f>
        <v>73482</v>
      </c>
      <c r="M40" s="31" t="n">
        <f aca="false">ROUND($B$12*M76,0)</f>
        <v>91979</v>
      </c>
    </row>
    <row r="41" customFormat="false" ht="18" hidden="false" customHeight="true" outlineLevel="0" collapsed="false">
      <c r="A41" s="29" t="s">
        <v>63</v>
      </c>
      <c r="B41" s="32" t="n">
        <f aca="false">ROUND($B$24*B77,0)</f>
        <v>36</v>
      </c>
      <c r="C41" s="32" t="n">
        <f aca="false">ROUND($B$23*C77,0)</f>
        <v>29</v>
      </c>
      <c r="D41" s="32" t="n">
        <f aca="false">ROUND($B$20*D77,0)</f>
        <v>11</v>
      </c>
      <c r="E41" s="33" t="n">
        <f aca="false">ROUND($B$21*E77,0)</f>
        <v>69290</v>
      </c>
      <c r="F41" s="32" t="n">
        <f aca="false">ROUND($B$22*F77,0)</f>
        <v>0</v>
      </c>
      <c r="G41" s="32" t="n">
        <f aca="false">ROUND($B$19*G77,0)</f>
        <v>195</v>
      </c>
      <c r="H41" s="32" t="n">
        <f aca="false">ROUND($B$18*H77,0)</f>
        <v>150</v>
      </c>
      <c r="I41" s="32" t="n">
        <f aca="false">ROUND($B$16*I77,0)</f>
        <v>12</v>
      </c>
      <c r="J41" s="33" t="n">
        <f aca="false">ROUND($B$17*J77,0)</f>
        <v>66533</v>
      </c>
      <c r="K41" s="32" t="n">
        <f aca="false">ROUND($B$14*K77,0)</f>
        <v>8</v>
      </c>
      <c r="L41" s="33" t="n">
        <f aca="false">ROUND($B$15*L77,0)</f>
        <v>46573</v>
      </c>
      <c r="M41" s="33" t="n">
        <f aca="false">ROUND($B$12*M77,0)</f>
        <v>73797</v>
      </c>
    </row>
    <row r="42" customFormat="false" ht="19.5" hidden="false" customHeight="true" outlineLevel="0" collapsed="false">
      <c r="A42" s="34" t="s">
        <v>64</v>
      </c>
      <c r="B42" s="35" t="n">
        <f aca="false">SUM(B30:B41)</f>
        <v>945</v>
      </c>
      <c r="C42" s="35" t="n">
        <f aca="false">SUM(C30:C41)</f>
        <v>770</v>
      </c>
      <c r="D42" s="35" t="n">
        <f aca="false">SUM(D30:D41)</f>
        <v>292</v>
      </c>
      <c r="E42" s="36" t="n">
        <f aca="false">SUM(E30:E41)</f>
        <v>1807755</v>
      </c>
      <c r="F42" s="35" t="n">
        <f aca="false">SUM(F30:F41)</f>
        <v>237</v>
      </c>
      <c r="G42" s="35" t="n">
        <f aca="false">SUM(G30:G41)</f>
        <v>4339</v>
      </c>
      <c r="H42" s="35" t="n">
        <f aca="false">SUM(H30:H41)</f>
        <v>3343</v>
      </c>
      <c r="I42" s="35" t="n">
        <f aca="false">SUM(I30:I41)</f>
        <v>268</v>
      </c>
      <c r="J42" s="36" t="n">
        <f aca="false">SUM(J30:J41)</f>
        <v>1481595</v>
      </c>
      <c r="K42" s="35" t="n">
        <f aca="false">SUM(K30:K41)</f>
        <v>183</v>
      </c>
      <c r="L42" s="36" t="n">
        <f aca="false">SUM(L30:L41)</f>
        <v>1033919</v>
      </c>
      <c r="M42" s="36" t="n">
        <f aca="false">SUM(M30:M41)</f>
        <v>1000001</v>
      </c>
    </row>
    <row r="43" customFormat="false" ht="15" hidden="false" customHeight="false" outlineLevel="0" collapsed="false">
      <c r="A43" s="37" t="s">
        <v>19</v>
      </c>
      <c r="B43" s="38" t="n">
        <f aca="false">'2026 Heswall'!B35</f>
        <v>934</v>
      </c>
      <c r="C43" s="38" t="n">
        <f aca="false">'2026 Heswall'!C35</f>
        <v>791</v>
      </c>
      <c r="D43" s="38" t="n">
        <f aca="false">'2026 Heswall'!D35</f>
        <v>315</v>
      </c>
      <c r="E43" s="39" t="n">
        <f aca="false">'2026 Heswall'!E35</f>
        <v>2035000</v>
      </c>
      <c r="F43" s="38" t="n">
        <f aca="false">'2026 Heswall'!F35</f>
        <v>304</v>
      </c>
      <c r="G43" s="38" t="n">
        <f aca="false">'2026 Heswall'!G35</f>
        <v>4125</v>
      </c>
      <c r="H43" s="38" t="n">
        <f aca="false">'2026 Heswall'!H35</f>
        <v>3216</v>
      </c>
      <c r="I43" s="38" t="n">
        <f aca="false">'2026 Heswall'!I35</f>
        <v>268</v>
      </c>
      <c r="J43" s="39" t="n">
        <f aca="false">'2026 Heswall'!J35</f>
        <v>1492000</v>
      </c>
      <c r="K43" s="38" t="n">
        <f aca="false">'2026 Heswall'!K35</f>
        <v>179</v>
      </c>
      <c r="L43" s="39" t="n">
        <f aca="false">'2026 Heswall'!L35</f>
        <v>999000</v>
      </c>
      <c r="M43" s="39" t="n">
        <f aca="false">'2026 Heswall'!M35</f>
        <v>935000</v>
      </c>
    </row>
    <row r="44" customFormat="false" ht="15" hidden="false" customHeight="false" outlineLevel="0" collapsed="false">
      <c r="A44" s="37" t="s">
        <v>65</v>
      </c>
      <c r="B44" s="40" t="n">
        <f aca="false">IF(B43=0,0,B42/B43-1)</f>
        <v>0.011777301927195</v>
      </c>
      <c r="C44" s="40" t="n">
        <f aca="false">IF(C43=0,0,C42/C43-1)</f>
        <v>-0.0265486725663717</v>
      </c>
      <c r="D44" s="40" t="n">
        <f aca="false">IF(D43=0,0,D42/D43-1)</f>
        <v>-0.073015873015873</v>
      </c>
      <c r="E44" s="40" t="n">
        <f aca="false">IF(E43=0,0,E42/E43-1)</f>
        <v>-0.111668304668305</v>
      </c>
      <c r="F44" s="40" t="n">
        <f aca="false">IF(F43=0,0,F42/F43-1)</f>
        <v>-0.220394736842105</v>
      </c>
      <c r="G44" s="40" t="n">
        <f aca="false">IF(G43=0,0,G42/G43-1)</f>
        <v>0.0518787878787879</v>
      </c>
      <c r="H44" s="40" t="n">
        <f aca="false">IF(H43=0,0,H42/H43-1)</f>
        <v>0.0394900497512438</v>
      </c>
      <c r="I44" s="40" t="n">
        <f aca="false">IF(I43=0,0,I42/I43-1)</f>
        <v>0</v>
      </c>
      <c r="J44" s="40" t="n">
        <f aca="false">IF(J43=0,0,J42/J43-1)</f>
        <v>-0.00697386058981231</v>
      </c>
      <c r="K44" s="40" t="n">
        <f aca="false">IF(K43=0,0,K42/K43-1)</f>
        <v>0.0223463687150838</v>
      </c>
      <c r="L44" s="40" t="n">
        <f aca="false">IF(L43=0,0,L42/L43-1)</f>
        <v>0.0349539539539541</v>
      </c>
      <c r="M44" s="40" t="n">
        <f aca="false">IF(M43=0,0,M42/M43-1)</f>
        <v>0.0695197860962566</v>
      </c>
    </row>
    <row r="47" customFormat="false" ht="21.75" hidden="false" customHeight="true" outlineLevel="0" collapsed="false">
      <c r="A47" s="5" t="s">
        <v>66</v>
      </c>
      <c r="B47" s="6"/>
      <c r="C47" s="6"/>
      <c r="D47" s="6"/>
      <c r="E47" s="6"/>
      <c r="F47" s="6"/>
      <c r="G47" s="6"/>
      <c r="H47" s="6"/>
      <c r="I47" s="6"/>
      <c r="J47" s="6"/>
      <c r="K47" s="6"/>
      <c r="L47" s="6"/>
      <c r="M47" s="6"/>
    </row>
    <row r="48" customFormat="false" ht="30" hidden="false" customHeight="true" outlineLevel="0" collapsed="false">
      <c r="A48" s="11" t="s">
        <v>51</v>
      </c>
      <c r="B48" s="12" t="s">
        <v>46</v>
      </c>
      <c r="C48" s="12" t="s">
        <v>44</v>
      </c>
      <c r="D48" s="12" t="s">
        <v>38</v>
      </c>
      <c r="E48" s="12" t="s">
        <v>40</v>
      </c>
      <c r="F48" s="12" t="s">
        <v>42</v>
      </c>
      <c r="G48" s="12" t="s">
        <v>36</v>
      </c>
      <c r="H48" s="12" t="s">
        <v>34</v>
      </c>
      <c r="I48" s="12" t="s">
        <v>30</v>
      </c>
      <c r="J48" s="12" t="s">
        <v>32</v>
      </c>
      <c r="K48" s="12" t="s">
        <v>26</v>
      </c>
      <c r="L48" s="12" t="s">
        <v>28</v>
      </c>
      <c r="M48" s="12" t="s">
        <v>22</v>
      </c>
    </row>
    <row r="49" customFormat="false" ht="18" hidden="false" customHeight="true" outlineLevel="0" collapsed="false">
      <c r="A49" s="29" t="s">
        <v>52</v>
      </c>
      <c r="B49" s="30" t="n">
        <f aca="false">SUM(B$30:B30)</f>
        <v>84</v>
      </c>
      <c r="C49" s="30" t="n">
        <f aca="false">SUM(C$30:C30)</f>
        <v>68</v>
      </c>
      <c r="D49" s="30" t="n">
        <f aca="false">SUM(D$30:D30)</f>
        <v>26</v>
      </c>
      <c r="E49" s="31" t="n">
        <f aca="false">SUM(E$30:E30)</f>
        <v>160788</v>
      </c>
      <c r="F49" s="30" t="n">
        <f aca="false">SUM(F$30:F30)</f>
        <v>32</v>
      </c>
      <c r="G49" s="30" t="n">
        <f aca="false">SUM(G$30:G30)</f>
        <v>357</v>
      </c>
      <c r="H49" s="30" t="n">
        <f aca="false">SUM(H$30:H30)</f>
        <v>274</v>
      </c>
      <c r="I49" s="30" t="n">
        <f aca="false">SUM(I$30:I30)</f>
        <v>22</v>
      </c>
      <c r="J49" s="31" t="n">
        <f aca="false">SUM(J$30:J30)</f>
        <v>121149</v>
      </c>
      <c r="K49" s="30" t="n">
        <f aca="false">SUM(K$30:K30)</f>
        <v>15</v>
      </c>
      <c r="L49" s="31" t="n">
        <f aca="false">SUM(L$30:L30)</f>
        <v>84866</v>
      </c>
      <c r="M49" s="31" t="n">
        <f aca="false">SUM(M$30:M30)</f>
        <v>75936</v>
      </c>
    </row>
    <row r="50" customFormat="false" ht="18" hidden="false" customHeight="true" outlineLevel="0" collapsed="false">
      <c r="A50" s="29" t="s">
        <v>53</v>
      </c>
      <c r="B50" s="32" t="n">
        <f aca="false">SUM(B$30:B31)</f>
        <v>171</v>
      </c>
      <c r="C50" s="32" t="n">
        <f aca="false">SUM(C$30:C31)</f>
        <v>139</v>
      </c>
      <c r="D50" s="32" t="n">
        <f aca="false">SUM(D$30:D31)</f>
        <v>53</v>
      </c>
      <c r="E50" s="33" t="n">
        <f aca="false">SUM(E$30:E31)</f>
        <v>326906</v>
      </c>
      <c r="F50" s="32" t="n">
        <f aca="false">SUM(F$30:F31)</f>
        <v>52</v>
      </c>
      <c r="G50" s="32" t="n">
        <f aca="false">SUM(G$30:G31)</f>
        <v>745</v>
      </c>
      <c r="H50" s="32" t="n">
        <f aca="false">SUM(H$30:H31)</f>
        <v>573</v>
      </c>
      <c r="I50" s="32" t="n">
        <f aca="false">SUM(I$30:I31)</f>
        <v>46</v>
      </c>
      <c r="J50" s="33" t="n">
        <f aca="false">SUM(J$30:J31)</f>
        <v>254214</v>
      </c>
      <c r="K50" s="32" t="n">
        <f aca="false">SUM(K$30:K31)</f>
        <v>31</v>
      </c>
      <c r="L50" s="33" t="n">
        <f aca="false">SUM(L$30:L31)</f>
        <v>176977</v>
      </c>
      <c r="M50" s="33" t="n">
        <f aca="false">SUM(M$30:M31)</f>
        <v>162567</v>
      </c>
    </row>
    <row r="51" customFormat="false" ht="18" hidden="false" customHeight="true" outlineLevel="0" collapsed="false">
      <c r="A51" s="29" t="s">
        <v>54</v>
      </c>
      <c r="B51" s="30" t="n">
        <f aca="false">SUM(B$30:B32)</f>
        <v>258</v>
      </c>
      <c r="C51" s="30" t="n">
        <f aca="false">SUM(C$30:C32)</f>
        <v>210</v>
      </c>
      <c r="D51" s="30" t="n">
        <f aca="false">SUM(D$30:D32)</f>
        <v>80</v>
      </c>
      <c r="E51" s="31" t="n">
        <f aca="false">SUM(E$30:E32)</f>
        <v>493024</v>
      </c>
      <c r="F51" s="30" t="n">
        <f aca="false">SUM(F$30:F32)</f>
        <v>71</v>
      </c>
      <c r="G51" s="30" t="n">
        <f aca="false">SUM(G$30:G32)</f>
        <v>1150</v>
      </c>
      <c r="H51" s="30" t="n">
        <f aca="false">SUM(H$30:H32)</f>
        <v>885</v>
      </c>
      <c r="I51" s="30" t="n">
        <f aca="false">SUM(I$30:I32)</f>
        <v>71</v>
      </c>
      <c r="J51" s="31" t="n">
        <f aca="false">SUM(J$30:J32)</f>
        <v>392245</v>
      </c>
      <c r="K51" s="30" t="n">
        <f aca="false">SUM(K$30:K32)</f>
        <v>49</v>
      </c>
      <c r="L51" s="31" t="n">
        <f aca="false">SUM(L$30:L32)</f>
        <v>273228</v>
      </c>
      <c r="M51" s="31" t="n">
        <f aca="false">SUM(M$30:M32)</f>
        <v>243850</v>
      </c>
    </row>
    <row r="52" customFormat="false" ht="18" hidden="false" customHeight="true" outlineLevel="0" collapsed="false">
      <c r="A52" s="29" t="s">
        <v>55</v>
      </c>
      <c r="B52" s="32" t="n">
        <f aca="false">SUM(B$30:B33)</f>
        <v>345</v>
      </c>
      <c r="C52" s="32" t="n">
        <f aca="false">SUM(C$30:C33)</f>
        <v>281</v>
      </c>
      <c r="D52" s="32" t="n">
        <f aca="false">SUM(D$30:D33)</f>
        <v>107</v>
      </c>
      <c r="E52" s="33" t="n">
        <f aca="false">SUM(E$30:E33)</f>
        <v>659142</v>
      </c>
      <c r="F52" s="32" t="n">
        <f aca="false">SUM(F$30:F33)</f>
        <v>90</v>
      </c>
      <c r="G52" s="32" t="n">
        <f aca="false">SUM(G$30:G33)</f>
        <v>1555</v>
      </c>
      <c r="H52" s="32" t="n">
        <f aca="false">SUM(H$30:H33)</f>
        <v>1197</v>
      </c>
      <c r="I52" s="32" t="n">
        <f aca="false">SUM(I$30:I33)</f>
        <v>96</v>
      </c>
      <c r="J52" s="33" t="n">
        <f aca="false">SUM(J$30:J33)</f>
        <v>530276</v>
      </c>
      <c r="K52" s="32" t="n">
        <f aca="false">SUM(K$30:K33)</f>
        <v>67</v>
      </c>
      <c r="L52" s="33" t="n">
        <f aca="false">SUM(L$30:L33)</f>
        <v>369479</v>
      </c>
      <c r="M52" s="33" t="n">
        <f aca="false">SUM(M$30:M33)</f>
        <v>314438</v>
      </c>
    </row>
    <row r="53" customFormat="false" ht="18" hidden="false" customHeight="true" outlineLevel="0" collapsed="false">
      <c r="A53" s="29" t="s">
        <v>56</v>
      </c>
      <c r="B53" s="30" t="n">
        <f aca="false">SUM(B$30:B34)</f>
        <v>432</v>
      </c>
      <c r="C53" s="30" t="n">
        <f aca="false">SUM(C$30:C34)</f>
        <v>352</v>
      </c>
      <c r="D53" s="30" t="n">
        <f aca="false">SUM(D$30:D34)</f>
        <v>134</v>
      </c>
      <c r="E53" s="31" t="n">
        <f aca="false">SUM(E$30:E34)</f>
        <v>825260</v>
      </c>
      <c r="F53" s="30" t="n">
        <f aca="false">SUM(F$30:F34)</f>
        <v>108</v>
      </c>
      <c r="G53" s="30" t="n">
        <f aca="false">SUM(G$30:G34)</f>
        <v>1976</v>
      </c>
      <c r="H53" s="30" t="n">
        <f aca="false">SUM(H$30:H34)</f>
        <v>1521</v>
      </c>
      <c r="I53" s="30" t="n">
        <f aca="false">SUM(I$30:I34)</f>
        <v>122</v>
      </c>
      <c r="J53" s="31" t="n">
        <f aca="false">SUM(J$30:J34)</f>
        <v>674265</v>
      </c>
      <c r="K53" s="30" t="n">
        <f aca="false">SUM(K$30:K34)</f>
        <v>85</v>
      </c>
      <c r="L53" s="31" t="n">
        <f aca="false">SUM(L$30:L34)</f>
        <v>469869</v>
      </c>
      <c r="M53" s="31" t="n">
        <f aca="false">SUM(M$30:M34)</f>
        <v>385026</v>
      </c>
    </row>
    <row r="54" customFormat="false" ht="18" hidden="false" customHeight="true" outlineLevel="0" collapsed="false">
      <c r="A54" s="29" t="s">
        <v>57</v>
      </c>
      <c r="B54" s="32" t="n">
        <f aca="false">SUM(B$30:B35)</f>
        <v>519</v>
      </c>
      <c r="C54" s="32" t="n">
        <f aca="false">SUM(C$30:C35)</f>
        <v>423</v>
      </c>
      <c r="D54" s="32" t="n">
        <f aca="false">SUM(D$30:D35)</f>
        <v>161</v>
      </c>
      <c r="E54" s="33" t="n">
        <f aca="false">SUM(E$30:E35)</f>
        <v>991378</v>
      </c>
      <c r="F54" s="32" t="n">
        <f aca="false">SUM(F$30:F35)</f>
        <v>133</v>
      </c>
      <c r="G54" s="32" t="n">
        <f aca="false">SUM(G$30:G35)</f>
        <v>2381</v>
      </c>
      <c r="H54" s="32" t="n">
        <f aca="false">SUM(H$30:H35)</f>
        <v>1833</v>
      </c>
      <c r="I54" s="32" t="n">
        <f aca="false">SUM(I$30:I35)</f>
        <v>147</v>
      </c>
      <c r="J54" s="33" t="n">
        <f aca="false">SUM(J$30:J35)</f>
        <v>812296</v>
      </c>
      <c r="K54" s="32" t="n">
        <f aca="false">SUM(K$30:K35)</f>
        <v>103</v>
      </c>
      <c r="L54" s="33" t="n">
        <f aca="false">SUM(L$30:L35)</f>
        <v>566120</v>
      </c>
      <c r="M54" s="33" t="n">
        <f aca="false">SUM(M$30:M35)</f>
        <v>471657</v>
      </c>
    </row>
    <row r="55" customFormat="false" ht="18" hidden="false" customHeight="true" outlineLevel="0" collapsed="false">
      <c r="A55" s="29" t="s">
        <v>58</v>
      </c>
      <c r="B55" s="30" t="n">
        <f aca="false">SUM(B$30:B36)</f>
        <v>603</v>
      </c>
      <c r="C55" s="30" t="n">
        <f aca="false">SUM(C$30:C36)</f>
        <v>491</v>
      </c>
      <c r="D55" s="30" t="n">
        <f aca="false">SUM(D$30:D36)</f>
        <v>187</v>
      </c>
      <c r="E55" s="31" t="n">
        <f aca="false">SUM(E$30:E36)</f>
        <v>1152166</v>
      </c>
      <c r="F55" s="30" t="n">
        <f aca="false">SUM(F$30:F36)</f>
        <v>156</v>
      </c>
      <c r="G55" s="30" t="n">
        <f aca="false">SUM(G$30:G36)</f>
        <v>2753</v>
      </c>
      <c r="H55" s="30" t="n">
        <f aca="false">SUM(H$30:H36)</f>
        <v>2120</v>
      </c>
      <c r="I55" s="30" t="n">
        <f aca="false">SUM(I$30:I36)</f>
        <v>170</v>
      </c>
      <c r="J55" s="31" t="n">
        <f aca="false">SUM(J$30:J36)</f>
        <v>939403</v>
      </c>
      <c r="K55" s="30" t="n">
        <f aca="false">SUM(K$30:K36)</f>
        <v>118</v>
      </c>
      <c r="L55" s="31" t="n">
        <f aca="false">SUM(L$30:L36)</f>
        <v>655126</v>
      </c>
      <c r="M55" s="31" t="n">
        <f aca="false">SUM(M$30:M36)</f>
        <v>558288</v>
      </c>
    </row>
    <row r="56" customFormat="false" ht="18" hidden="false" customHeight="true" outlineLevel="0" collapsed="false">
      <c r="A56" s="29" t="s">
        <v>59</v>
      </c>
      <c r="B56" s="32" t="n">
        <f aca="false">SUM(B$30:B37)</f>
        <v>684</v>
      </c>
      <c r="C56" s="32" t="n">
        <f aca="false">SUM(C$30:C37)</f>
        <v>557</v>
      </c>
      <c r="D56" s="32" t="n">
        <f aca="false">SUM(D$30:D37)</f>
        <v>212</v>
      </c>
      <c r="E56" s="33" t="n">
        <f aca="false">SUM(E$30:E37)</f>
        <v>1307624</v>
      </c>
      <c r="F56" s="32" t="n">
        <f aca="false">SUM(F$30:F37)</f>
        <v>182</v>
      </c>
      <c r="G56" s="32" t="n">
        <f aca="false">SUM(G$30:G37)</f>
        <v>3125</v>
      </c>
      <c r="H56" s="32" t="n">
        <f aca="false">SUM(H$30:H37)</f>
        <v>2407</v>
      </c>
      <c r="I56" s="32" t="n">
        <f aca="false">SUM(I$30:I37)</f>
        <v>193</v>
      </c>
      <c r="J56" s="33" t="n">
        <f aca="false">SUM(J$30:J37)</f>
        <v>1066510</v>
      </c>
      <c r="K56" s="32" t="n">
        <f aca="false">SUM(K$30:K37)</f>
        <v>133</v>
      </c>
      <c r="L56" s="33" t="n">
        <f aca="false">SUM(L$30:L37)</f>
        <v>744132</v>
      </c>
      <c r="M56" s="33" t="n">
        <f aca="false">SUM(M$30:M37)</f>
        <v>650267</v>
      </c>
    </row>
    <row r="57" customFormat="false" ht="18" hidden="false" customHeight="true" outlineLevel="0" collapsed="false">
      <c r="A57" s="29" t="s">
        <v>60</v>
      </c>
      <c r="B57" s="30" t="n">
        <f aca="false">SUM(B$30:B38)</f>
        <v>765</v>
      </c>
      <c r="C57" s="30" t="n">
        <f aca="false">SUM(C$30:C38)</f>
        <v>623</v>
      </c>
      <c r="D57" s="30" t="n">
        <f aca="false">SUM(D$30:D38)</f>
        <v>237</v>
      </c>
      <c r="E57" s="31" t="n">
        <f aca="false">SUM(E$30:E38)</f>
        <v>1463082</v>
      </c>
      <c r="F57" s="30" t="n">
        <f aca="false">SUM(F$30:F38)</f>
        <v>201</v>
      </c>
      <c r="G57" s="30" t="n">
        <f aca="false">SUM(G$30:G38)</f>
        <v>3497</v>
      </c>
      <c r="H57" s="30" t="n">
        <f aca="false">SUM(H$30:H38)</f>
        <v>2694</v>
      </c>
      <c r="I57" s="30" t="n">
        <f aca="false">SUM(I$30:I38)</f>
        <v>216</v>
      </c>
      <c r="J57" s="31" t="n">
        <f aca="false">SUM(J$30:J38)</f>
        <v>1193617</v>
      </c>
      <c r="K57" s="30" t="n">
        <f aca="false">SUM(K$30:K38)</f>
        <v>148</v>
      </c>
      <c r="L57" s="31" t="n">
        <f aca="false">SUM(L$30:L38)</f>
        <v>833138</v>
      </c>
      <c r="M57" s="31" t="n">
        <f aca="false">SUM(M$30:M38)</f>
        <v>742246</v>
      </c>
    </row>
    <row r="58" customFormat="false" ht="18" hidden="false" customHeight="true" outlineLevel="0" collapsed="false">
      <c r="A58" s="29" t="s">
        <v>61</v>
      </c>
      <c r="B58" s="32" t="n">
        <f aca="false">SUM(B$30:B39)</f>
        <v>843</v>
      </c>
      <c r="C58" s="32" t="n">
        <f aca="false">SUM(C$30:C39)</f>
        <v>687</v>
      </c>
      <c r="D58" s="32" t="n">
        <f aca="false">SUM(D$30:D39)</f>
        <v>261</v>
      </c>
      <c r="E58" s="33" t="n">
        <f aca="false">SUM(E$30:E39)</f>
        <v>1612322</v>
      </c>
      <c r="F58" s="32" t="n">
        <f aca="false">SUM(F$30:F39)</f>
        <v>218</v>
      </c>
      <c r="G58" s="32" t="n">
        <f aca="false">SUM(G$30:G39)</f>
        <v>3837</v>
      </c>
      <c r="H58" s="32" t="n">
        <f aca="false">SUM(H$30:H39)</f>
        <v>2956</v>
      </c>
      <c r="I58" s="32" t="n">
        <f aca="false">SUM(I$30:I39)</f>
        <v>237</v>
      </c>
      <c r="J58" s="33" t="n">
        <f aca="false">SUM(J$30:J39)</f>
        <v>1309801</v>
      </c>
      <c r="K58" s="32" t="n">
        <f aca="false">SUM(K$30:K39)</f>
        <v>162</v>
      </c>
      <c r="L58" s="33" t="n">
        <f aca="false">SUM(L$30:L39)</f>
        <v>913864</v>
      </c>
      <c r="M58" s="33" t="n">
        <f aca="false">SUM(M$30:M39)</f>
        <v>834225</v>
      </c>
    </row>
    <row r="59" customFormat="false" ht="18" hidden="false" customHeight="true" outlineLevel="0" collapsed="false">
      <c r="A59" s="29" t="s">
        <v>62</v>
      </c>
      <c r="B59" s="30" t="n">
        <f aca="false">SUM(B$30:B40)</f>
        <v>909</v>
      </c>
      <c r="C59" s="30" t="n">
        <f aca="false">SUM(C$30:C40)</f>
        <v>741</v>
      </c>
      <c r="D59" s="30" t="n">
        <f aca="false">SUM(D$30:D40)</f>
        <v>281</v>
      </c>
      <c r="E59" s="31" t="n">
        <f aca="false">SUM(E$30:E40)</f>
        <v>1738465</v>
      </c>
      <c r="F59" s="30" t="n">
        <f aca="false">SUM(F$30:F40)</f>
        <v>237</v>
      </c>
      <c r="G59" s="30" t="n">
        <f aca="false">SUM(G$30:G40)</f>
        <v>4144</v>
      </c>
      <c r="H59" s="30" t="n">
        <f aca="false">SUM(H$30:H40)</f>
        <v>3193</v>
      </c>
      <c r="I59" s="30" t="n">
        <f aca="false">SUM(I$30:I40)</f>
        <v>256</v>
      </c>
      <c r="J59" s="31" t="n">
        <f aca="false">SUM(J$30:J40)</f>
        <v>1415062</v>
      </c>
      <c r="K59" s="30" t="n">
        <f aca="false">SUM(K$30:K40)</f>
        <v>175</v>
      </c>
      <c r="L59" s="31" t="n">
        <f aca="false">SUM(L$30:L40)</f>
        <v>987346</v>
      </c>
      <c r="M59" s="31" t="n">
        <f aca="false">SUM(M$30:M40)</f>
        <v>926204</v>
      </c>
    </row>
    <row r="60" customFormat="false" ht="18" hidden="false" customHeight="true" outlineLevel="0" collapsed="false">
      <c r="A60" s="29" t="s">
        <v>63</v>
      </c>
      <c r="B60" s="32" t="n">
        <f aca="false">SUM(B$30:B41)</f>
        <v>945</v>
      </c>
      <c r="C60" s="32" t="n">
        <f aca="false">SUM(C$30:C41)</f>
        <v>770</v>
      </c>
      <c r="D60" s="32" t="n">
        <f aca="false">SUM(D$30:D41)</f>
        <v>292</v>
      </c>
      <c r="E60" s="33" t="n">
        <f aca="false">SUM(E$30:E41)</f>
        <v>1807755</v>
      </c>
      <c r="F60" s="32" t="n">
        <f aca="false">SUM(F$30:F41)</f>
        <v>237</v>
      </c>
      <c r="G60" s="32" t="n">
        <f aca="false">SUM(G$30:G41)</f>
        <v>4339</v>
      </c>
      <c r="H60" s="32" t="n">
        <f aca="false">SUM(H$30:H41)</f>
        <v>3343</v>
      </c>
      <c r="I60" s="32" t="n">
        <f aca="false">SUM(I$30:I41)</f>
        <v>268</v>
      </c>
      <c r="J60" s="33" t="n">
        <f aca="false">SUM(J$30:J41)</f>
        <v>1481595</v>
      </c>
      <c r="K60" s="32" t="n">
        <f aca="false">SUM(K$30:K41)</f>
        <v>183</v>
      </c>
      <c r="L60" s="33" t="n">
        <f aca="false">SUM(L$30:L41)</f>
        <v>1033919</v>
      </c>
      <c r="M60" s="33" t="n">
        <f aca="false">SUM(M$30:M41)</f>
        <v>1000001</v>
      </c>
    </row>
    <row r="64" customFormat="false" ht="21.75" hidden="false" customHeight="true" outlineLevel="0" collapsed="false">
      <c r="A64" s="5" t="s">
        <v>67</v>
      </c>
      <c r="B64" s="6"/>
      <c r="C64" s="6"/>
      <c r="D64" s="6"/>
      <c r="E64" s="6"/>
      <c r="F64" s="6"/>
      <c r="G64" s="6"/>
      <c r="H64" s="6"/>
      <c r="I64" s="6"/>
      <c r="J64" s="6"/>
      <c r="K64" s="6"/>
      <c r="L64" s="6"/>
      <c r="M64" s="6"/>
    </row>
    <row r="65" customFormat="false" ht="30" hidden="false" customHeight="true" outlineLevel="0" collapsed="false">
      <c r="A65" s="11" t="s">
        <v>51</v>
      </c>
      <c r="B65" s="12" t="s">
        <v>46</v>
      </c>
      <c r="C65" s="12" t="s">
        <v>44</v>
      </c>
      <c r="D65" s="12" t="s">
        <v>38</v>
      </c>
      <c r="E65" s="12" t="s">
        <v>40</v>
      </c>
      <c r="F65" s="12" t="s">
        <v>42</v>
      </c>
      <c r="G65" s="12" t="s">
        <v>36</v>
      </c>
      <c r="H65" s="12" t="s">
        <v>34</v>
      </c>
      <c r="I65" s="12" t="s">
        <v>30</v>
      </c>
      <c r="J65" s="12" t="s">
        <v>32</v>
      </c>
      <c r="K65" s="12" t="s">
        <v>26</v>
      </c>
      <c r="L65" s="12" t="s">
        <v>28</v>
      </c>
      <c r="M65" s="12" t="s">
        <v>22</v>
      </c>
    </row>
    <row r="66" customFormat="false" ht="15" hidden="false" customHeight="false" outlineLevel="0" collapsed="false">
      <c r="A66" s="29" t="s">
        <v>52</v>
      </c>
      <c r="B66" s="41" t="n">
        <f aca="false">'2026 Heswall'!B23/'2026 Heswall'!B35</f>
        <v>0.0888650963597431</v>
      </c>
      <c r="C66" s="41" t="n">
        <f aca="false">'2026 Heswall'!C23/'2026 Heswall'!C35</f>
        <v>0.0884955752212389</v>
      </c>
      <c r="D66" s="41" t="n">
        <f aca="false">'2026 Heswall'!D23/'2026 Heswall'!D35</f>
        <v>0.0888888888888889</v>
      </c>
      <c r="E66" s="41" t="n">
        <f aca="false">'2026 Heswall'!E23/'2026 Heswall'!E35</f>
        <v>0.0889434889434889</v>
      </c>
      <c r="F66" s="41" t="n">
        <f aca="false">'2026 Heswall'!F23/'2026 Heswall'!F35</f>
        <v>0.134868421052632</v>
      </c>
      <c r="G66" s="41" t="n">
        <f aca="false">'2026 Heswall'!G23/'2026 Heswall'!G35</f>
        <v>0.0821818181818182</v>
      </c>
      <c r="H66" s="41" t="n">
        <f aca="false">'2026 Heswall'!H23/'2026 Heswall'!H35</f>
        <v>0.082089552238806</v>
      </c>
      <c r="I66" s="41" t="n">
        <f aca="false">'2026 Heswall'!I23/'2026 Heswall'!I35</f>
        <v>0.082089552238806</v>
      </c>
      <c r="J66" s="41" t="n">
        <f aca="false">'2026 Heswall'!J23/'2026 Heswall'!J35</f>
        <v>0.081769436997319</v>
      </c>
      <c r="K66" s="41" t="n">
        <f aca="false">'2026 Heswall'!K23/'2026 Heswall'!K35</f>
        <v>0.0837988826815642</v>
      </c>
      <c r="L66" s="41" t="n">
        <f aca="false">'2026 Heswall'!L23/'2026 Heswall'!L35</f>
        <v>0.0820820820820821</v>
      </c>
      <c r="M66" s="41" t="n">
        <f aca="false">'2026 Heswall'!M23/'2026 Heswall'!M35</f>
        <v>0.0759358288770054</v>
      </c>
    </row>
    <row r="67" customFormat="false" ht="15" hidden="false" customHeight="false" outlineLevel="0" collapsed="false">
      <c r="A67" s="29" t="s">
        <v>53</v>
      </c>
      <c r="B67" s="42" t="n">
        <f aca="false">'2026 Heswall'!B24/'2026 Heswall'!B35</f>
        <v>0.0920770877944326</v>
      </c>
      <c r="C67" s="42" t="n">
        <f aca="false">'2026 Heswall'!C24/'2026 Heswall'!C35</f>
        <v>0.0922882427307206</v>
      </c>
      <c r="D67" s="42" t="n">
        <f aca="false">'2026 Heswall'!D24/'2026 Heswall'!D35</f>
        <v>0.0920634920634921</v>
      </c>
      <c r="E67" s="42" t="n">
        <f aca="false">'2026 Heswall'!E24/'2026 Heswall'!E35</f>
        <v>0.0918918918918919</v>
      </c>
      <c r="F67" s="42" t="n">
        <f aca="false">'2026 Heswall'!F24/'2026 Heswall'!F35</f>
        <v>0.0855263157894737</v>
      </c>
      <c r="G67" s="42" t="n">
        <f aca="false">'2026 Heswall'!G24/'2026 Heswall'!G35</f>
        <v>0.0894545454545455</v>
      </c>
      <c r="H67" s="42" t="n">
        <f aca="false">'2026 Heswall'!H24/'2026 Heswall'!H35</f>
        <v>0.0895522388059701</v>
      </c>
      <c r="I67" s="42" t="n">
        <f aca="false">'2026 Heswall'!I24/'2026 Heswall'!I35</f>
        <v>0.0895522388059701</v>
      </c>
      <c r="J67" s="42" t="n">
        <f aca="false">'2026 Heswall'!J24/'2026 Heswall'!J35</f>
        <v>0.0898123324396783</v>
      </c>
      <c r="K67" s="42" t="n">
        <f aca="false">'2026 Heswall'!K24/'2026 Heswall'!K35</f>
        <v>0.0893854748603352</v>
      </c>
      <c r="L67" s="42" t="n">
        <f aca="false">'2026 Heswall'!L24/'2026 Heswall'!L35</f>
        <v>0.0890890890890891</v>
      </c>
      <c r="M67" s="42" t="n">
        <f aca="false">'2026 Heswall'!M24/'2026 Heswall'!M35</f>
        <v>0.0866310160427807</v>
      </c>
    </row>
    <row r="68" customFormat="false" ht="15" hidden="false" customHeight="false" outlineLevel="0" collapsed="false">
      <c r="A68" s="29" t="s">
        <v>54</v>
      </c>
      <c r="B68" s="41" t="n">
        <f aca="false">'2026 Heswall'!B25/'2026 Heswall'!B35</f>
        <v>0.0920770877944326</v>
      </c>
      <c r="C68" s="41" t="n">
        <f aca="false">'2026 Heswall'!C25/'2026 Heswall'!C35</f>
        <v>0.0922882427307206</v>
      </c>
      <c r="D68" s="41" t="n">
        <f aca="false">'2026 Heswall'!D25/'2026 Heswall'!D35</f>
        <v>0.0920634920634921</v>
      </c>
      <c r="E68" s="41" t="n">
        <f aca="false">'2026 Heswall'!E25/'2026 Heswall'!E35</f>
        <v>0.0918918918918919</v>
      </c>
      <c r="F68" s="41" t="n">
        <f aca="false">'2026 Heswall'!F25/'2026 Heswall'!F35</f>
        <v>0.0789473684210526</v>
      </c>
      <c r="G68" s="41" t="n">
        <f aca="false">'2026 Heswall'!G25/'2026 Heswall'!G35</f>
        <v>0.0933333333333333</v>
      </c>
      <c r="H68" s="41" t="n">
        <f aca="false">'2026 Heswall'!H25/'2026 Heswall'!H35</f>
        <v>0.0932835820895522</v>
      </c>
      <c r="I68" s="41" t="n">
        <f aca="false">'2026 Heswall'!I25/'2026 Heswall'!I35</f>
        <v>0.0932835820895522</v>
      </c>
      <c r="J68" s="41" t="n">
        <f aca="false">'2026 Heswall'!J25/'2026 Heswall'!J35</f>
        <v>0.0931635388739946</v>
      </c>
      <c r="K68" s="41" t="n">
        <f aca="false">'2026 Heswall'!K25/'2026 Heswall'!K35</f>
        <v>0.0949720670391061</v>
      </c>
      <c r="L68" s="41" t="n">
        <f aca="false">'2026 Heswall'!L25/'2026 Heswall'!L35</f>
        <v>0.0930930930930931</v>
      </c>
      <c r="M68" s="41" t="n">
        <f aca="false">'2026 Heswall'!M25/'2026 Heswall'!M35</f>
        <v>0.0812834224598931</v>
      </c>
    </row>
    <row r="69" customFormat="false" ht="15" hidden="false" customHeight="false" outlineLevel="0" collapsed="false">
      <c r="A69" s="29" t="s">
        <v>55</v>
      </c>
      <c r="B69" s="42" t="n">
        <f aca="false">'2026 Heswall'!B26/'2026 Heswall'!B35</f>
        <v>0.0920770877944326</v>
      </c>
      <c r="C69" s="42" t="n">
        <f aca="false">'2026 Heswall'!C26/'2026 Heswall'!C35</f>
        <v>0.0922882427307206</v>
      </c>
      <c r="D69" s="42" t="n">
        <f aca="false">'2026 Heswall'!D26/'2026 Heswall'!D35</f>
        <v>0.0920634920634921</v>
      </c>
      <c r="E69" s="42" t="n">
        <f aca="false">'2026 Heswall'!E26/'2026 Heswall'!E35</f>
        <v>0.0918918918918919</v>
      </c>
      <c r="F69" s="42" t="n">
        <f aca="false">'2026 Heswall'!F26/'2026 Heswall'!F35</f>
        <v>0.0822368421052632</v>
      </c>
      <c r="G69" s="42" t="n">
        <f aca="false">'2026 Heswall'!G26/'2026 Heswall'!G35</f>
        <v>0.0933333333333333</v>
      </c>
      <c r="H69" s="42" t="n">
        <f aca="false">'2026 Heswall'!H26/'2026 Heswall'!H35</f>
        <v>0.0932835820895522</v>
      </c>
      <c r="I69" s="42" t="n">
        <f aca="false">'2026 Heswall'!I26/'2026 Heswall'!I35</f>
        <v>0.0932835820895522</v>
      </c>
      <c r="J69" s="42" t="n">
        <f aca="false">'2026 Heswall'!J26/'2026 Heswall'!J35</f>
        <v>0.0931635388739946</v>
      </c>
      <c r="K69" s="42" t="n">
        <f aca="false">'2026 Heswall'!K26/'2026 Heswall'!K35</f>
        <v>0.0949720670391061</v>
      </c>
      <c r="L69" s="42" t="n">
        <f aca="false">'2026 Heswall'!L26/'2026 Heswall'!L35</f>
        <v>0.0930930930930931</v>
      </c>
      <c r="M69" s="42" t="n">
        <f aca="false">'2026 Heswall'!M26/'2026 Heswall'!M35</f>
        <v>0.0705882352941177</v>
      </c>
    </row>
    <row r="70" customFormat="false" ht="15" hidden="false" customHeight="false" outlineLevel="0" collapsed="false">
      <c r="A70" s="29" t="s">
        <v>56</v>
      </c>
      <c r="B70" s="41" t="n">
        <f aca="false">'2026 Heswall'!B27/'2026 Heswall'!B35</f>
        <v>0.0920770877944326</v>
      </c>
      <c r="C70" s="41" t="n">
        <f aca="false">'2026 Heswall'!C27/'2026 Heswall'!C35</f>
        <v>0.0922882427307206</v>
      </c>
      <c r="D70" s="41" t="n">
        <f aca="false">'2026 Heswall'!D27/'2026 Heswall'!D35</f>
        <v>0.0920634920634921</v>
      </c>
      <c r="E70" s="41" t="n">
        <f aca="false">'2026 Heswall'!E27/'2026 Heswall'!E35</f>
        <v>0.0918918918918919</v>
      </c>
      <c r="F70" s="41" t="n">
        <f aca="false">'2026 Heswall'!F27/'2026 Heswall'!F35</f>
        <v>0.0756578947368421</v>
      </c>
      <c r="G70" s="41" t="n">
        <f aca="false">'2026 Heswall'!G27/'2026 Heswall'!G35</f>
        <v>0.096969696969697</v>
      </c>
      <c r="H70" s="41" t="n">
        <f aca="false">'2026 Heswall'!H27/'2026 Heswall'!H35</f>
        <v>0.0970149253731343</v>
      </c>
      <c r="I70" s="41" t="n">
        <f aca="false">'2026 Heswall'!I27/'2026 Heswall'!I35</f>
        <v>0.0970149253731343</v>
      </c>
      <c r="J70" s="41" t="n">
        <f aca="false">'2026 Heswall'!J27/'2026 Heswall'!J35</f>
        <v>0.0971849865951743</v>
      </c>
      <c r="K70" s="41" t="n">
        <f aca="false">'2026 Heswall'!K27/'2026 Heswall'!K35</f>
        <v>0.0949720670391061</v>
      </c>
      <c r="L70" s="41" t="n">
        <f aca="false">'2026 Heswall'!L27/'2026 Heswall'!L35</f>
        <v>0.0970970970970971</v>
      </c>
      <c r="M70" s="41" t="n">
        <f aca="false">'2026 Heswall'!M27/'2026 Heswall'!M35</f>
        <v>0.0705882352941177</v>
      </c>
    </row>
    <row r="71" customFormat="false" ht="15" hidden="false" customHeight="false" outlineLevel="0" collapsed="false">
      <c r="A71" s="29" t="s">
        <v>57</v>
      </c>
      <c r="B71" s="42" t="n">
        <f aca="false">'2026 Heswall'!B28/'2026 Heswall'!B35</f>
        <v>0.0920770877944326</v>
      </c>
      <c r="C71" s="42" t="n">
        <f aca="false">'2026 Heswall'!C28/'2026 Heswall'!C35</f>
        <v>0.0922882427307206</v>
      </c>
      <c r="D71" s="42" t="n">
        <f aca="false">'2026 Heswall'!D28/'2026 Heswall'!D35</f>
        <v>0.0920634920634921</v>
      </c>
      <c r="E71" s="42" t="n">
        <f aca="false">'2026 Heswall'!E28/'2026 Heswall'!E35</f>
        <v>0.0918918918918919</v>
      </c>
      <c r="F71" s="42" t="n">
        <f aca="false">'2026 Heswall'!F28/'2026 Heswall'!F35</f>
        <v>0.105263157894737</v>
      </c>
      <c r="G71" s="42" t="n">
        <f aca="false">'2026 Heswall'!G28/'2026 Heswall'!G35</f>
        <v>0.0933333333333333</v>
      </c>
      <c r="H71" s="42" t="n">
        <f aca="false">'2026 Heswall'!H28/'2026 Heswall'!H35</f>
        <v>0.0932835820895522</v>
      </c>
      <c r="I71" s="42" t="n">
        <f aca="false">'2026 Heswall'!I28/'2026 Heswall'!I35</f>
        <v>0.0932835820895522</v>
      </c>
      <c r="J71" s="42" t="n">
        <f aca="false">'2026 Heswall'!J28/'2026 Heswall'!J35</f>
        <v>0.0931635388739946</v>
      </c>
      <c r="K71" s="42" t="n">
        <f aca="false">'2026 Heswall'!K28/'2026 Heswall'!K35</f>
        <v>0.0949720670391061</v>
      </c>
      <c r="L71" s="42" t="n">
        <f aca="false">'2026 Heswall'!L28/'2026 Heswall'!L35</f>
        <v>0.0930930930930931</v>
      </c>
      <c r="M71" s="42" t="n">
        <f aca="false">'2026 Heswall'!M28/'2026 Heswall'!M35</f>
        <v>0.0866310160427807</v>
      </c>
    </row>
    <row r="72" customFormat="false" ht="15" hidden="false" customHeight="false" outlineLevel="0" collapsed="false">
      <c r="A72" s="29" t="s">
        <v>58</v>
      </c>
      <c r="B72" s="41" t="n">
        <f aca="false">'2026 Heswall'!B29/'2026 Heswall'!B35</f>
        <v>0.0888650963597431</v>
      </c>
      <c r="C72" s="41" t="n">
        <f aca="false">'2026 Heswall'!C29/'2026 Heswall'!C35</f>
        <v>0.0884955752212389</v>
      </c>
      <c r="D72" s="41" t="n">
        <f aca="false">'2026 Heswall'!D29/'2026 Heswall'!D35</f>
        <v>0.0888888888888889</v>
      </c>
      <c r="E72" s="41" t="n">
        <f aca="false">'2026 Heswall'!E29/'2026 Heswall'!E35</f>
        <v>0.0889434889434889</v>
      </c>
      <c r="F72" s="41" t="n">
        <f aca="false">'2026 Heswall'!F29/'2026 Heswall'!F35</f>
        <v>0.0986842105263158</v>
      </c>
      <c r="G72" s="41" t="n">
        <f aca="false">'2026 Heswall'!G29/'2026 Heswall'!G35</f>
        <v>0.0858181818181818</v>
      </c>
      <c r="H72" s="41" t="n">
        <f aca="false">'2026 Heswall'!H29/'2026 Heswall'!H35</f>
        <v>0.0858208955223881</v>
      </c>
      <c r="I72" s="41" t="n">
        <f aca="false">'2026 Heswall'!I29/'2026 Heswall'!I35</f>
        <v>0.0858208955223881</v>
      </c>
      <c r="J72" s="41" t="n">
        <f aca="false">'2026 Heswall'!J29/'2026 Heswall'!J35</f>
        <v>0.0857908847184987</v>
      </c>
      <c r="K72" s="41" t="n">
        <f aca="false">'2026 Heswall'!K29/'2026 Heswall'!K35</f>
        <v>0.0837988826815642</v>
      </c>
      <c r="L72" s="41" t="n">
        <f aca="false">'2026 Heswall'!L29/'2026 Heswall'!L35</f>
        <v>0.0860860860860861</v>
      </c>
      <c r="M72" s="41" t="n">
        <f aca="false">'2026 Heswall'!M29/'2026 Heswall'!M35</f>
        <v>0.0866310160427807</v>
      </c>
    </row>
    <row r="73" customFormat="false" ht="15" hidden="false" customHeight="false" outlineLevel="0" collapsed="false">
      <c r="A73" s="29" t="s">
        <v>59</v>
      </c>
      <c r="B73" s="42" t="n">
        <f aca="false">'2026 Heswall'!B30/'2026 Heswall'!B35</f>
        <v>0.0856531049250535</v>
      </c>
      <c r="C73" s="42" t="n">
        <f aca="false">'2026 Heswall'!C30/'2026 Heswall'!C35</f>
        <v>0.0859671302149178</v>
      </c>
      <c r="D73" s="42" t="n">
        <f aca="false">'2026 Heswall'!D30/'2026 Heswall'!D35</f>
        <v>0.0857142857142857</v>
      </c>
      <c r="E73" s="42" t="n">
        <f aca="false">'2026 Heswall'!E30/'2026 Heswall'!E35</f>
        <v>0.085995085995086</v>
      </c>
      <c r="F73" s="42" t="n">
        <f aca="false">'2026 Heswall'!F30/'2026 Heswall'!F35</f>
        <v>0.108552631578947</v>
      </c>
      <c r="G73" s="42" t="n">
        <f aca="false">'2026 Heswall'!G30/'2026 Heswall'!G35</f>
        <v>0.0858181818181818</v>
      </c>
      <c r="H73" s="42" t="n">
        <f aca="false">'2026 Heswall'!H30/'2026 Heswall'!H35</f>
        <v>0.0858208955223881</v>
      </c>
      <c r="I73" s="42" t="n">
        <f aca="false">'2026 Heswall'!I30/'2026 Heswall'!I35</f>
        <v>0.0858208955223881</v>
      </c>
      <c r="J73" s="42" t="n">
        <f aca="false">'2026 Heswall'!J30/'2026 Heswall'!J35</f>
        <v>0.0857908847184987</v>
      </c>
      <c r="K73" s="42" t="n">
        <f aca="false">'2026 Heswall'!K30/'2026 Heswall'!K35</f>
        <v>0.0837988826815642</v>
      </c>
      <c r="L73" s="42" t="n">
        <f aca="false">'2026 Heswall'!L30/'2026 Heswall'!L35</f>
        <v>0.0860860860860861</v>
      </c>
      <c r="M73" s="42" t="n">
        <f aca="false">'2026 Heswall'!M30/'2026 Heswall'!M35</f>
        <v>0.0919786096256685</v>
      </c>
    </row>
    <row r="74" customFormat="false" ht="15" hidden="false" customHeight="false" outlineLevel="0" collapsed="false">
      <c r="A74" s="29" t="s">
        <v>60</v>
      </c>
      <c r="B74" s="41" t="n">
        <f aca="false">'2026 Heswall'!B31/'2026 Heswall'!B35</f>
        <v>0.0856531049250535</v>
      </c>
      <c r="C74" s="41" t="n">
        <f aca="false">'2026 Heswall'!C31/'2026 Heswall'!C35</f>
        <v>0.0859671302149178</v>
      </c>
      <c r="D74" s="41" t="n">
        <f aca="false">'2026 Heswall'!D31/'2026 Heswall'!D35</f>
        <v>0.0857142857142857</v>
      </c>
      <c r="E74" s="41" t="n">
        <f aca="false">'2026 Heswall'!E31/'2026 Heswall'!E35</f>
        <v>0.085995085995086</v>
      </c>
      <c r="F74" s="41" t="n">
        <f aca="false">'2026 Heswall'!F31/'2026 Heswall'!F35</f>
        <v>0.0789473684210526</v>
      </c>
      <c r="G74" s="41" t="n">
        <f aca="false">'2026 Heswall'!G31/'2026 Heswall'!G35</f>
        <v>0.0858181818181818</v>
      </c>
      <c r="H74" s="41" t="n">
        <f aca="false">'2026 Heswall'!H31/'2026 Heswall'!H35</f>
        <v>0.0858208955223881</v>
      </c>
      <c r="I74" s="41" t="n">
        <f aca="false">'2026 Heswall'!I31/'2026 Heswall'!I35</f>
        <v>0.0858208955223881</v>
      </c>
      <c r="J74" s="41" t="n">
        <f aca="false">'2026 Heswall'!J31/'2026 Heswall'!J35</f>
        <v>0.0857908847184987</v>
      </c>
      <c r="K74" s="41" t="n">
        <f aca="false">'2026 Heswall'!K31/'2026 Heswall'!K35</f>
        <v>0.0837988826815642</v>
      </c>
      <c r="L74" s="41" t="n">
        <f aca="false">'2026 Heswall'!L31/'2026 Heswall'!L35</f>
        <v>0.0860860860860861</v>
      </c>
      <c r="M74" s="41" t="n">
        <f aca="false">'2026 Heswall'!M31/'2026 Heswall'!M35</f>
        <v>0.0919786096256685</v>
      </c>
    </row>
    <row r="75" customFormat="false" ht="15" hidden="false" customHeight="false" outlineLevel="0" collapsed="false">
      <c r="A75" s="29" t="s">
        <v>61</v>
      </c>
      <c r="B75" s="42" t="n">
        <f aca="false">'2026 Heswall'!B32/'2026 Heswall'!B35</f>
        <v>0.082441113490364</v>
      </c>
      <c r="C75" s="42" t="n">
        <f aca="false">'2026 Heswall'!C32/'2026 Heswall'!C35</f>
        <v>0.0821744627054362</v>
      </c>
      <c r="D75" s="42" t="n">
        <f aca="false">'2026 Heswall'!D32/'2026 Heswall'!D35</f>
        <v>0.0825396825396825</v>
      </c>
      <c r="E75" s="42" t="n">
        <f aca="false">'2026 Heswall'!E32/'2026 Heswall'!E35</f>
        <v>0.0825552825552826</v>
      </c>
      <c r="F75" s="42" t="n">
        <f aca="false">'2026 Heswall'!F32/'2026 Heswall'!F35</f>
        <v>0.0723684210526316</v>
      </c>
      <c r="G75" s="42" t="n">
        <f aca="false">'2026 Heswall'!G32/'2026 Heswall'!G35</f>
        <v>0.0783030303030303</v>
      </c>
      <c r="H75" s="42" t="n">
        <f aca="false">'2026 Heswall'!H32/'2026 Heswall'!H35</f>
        <v>0.0783582089552239</v>
      </c>
      <c r="I75" s="42" t="n">
        <f aca="false">'2026 Heswall'!I32/'2026 Heswall'!I35</f>
        <v>0.0783582089552239</v>
      </c>
      <c r="J75" s="42" t="n">
        <f aca="false">'2026 Heswall'!J32/'2026 Heswall'!J35</f>
        <v>0.0784182305630027</v>
      </c>
      <c r="K75" s="42" t="n">
        <f aca="false">'2026 Heswall'!K32/'2026 Heswall'!K35</f>
        <v>0.0782122905027933</v>
      </c>
      <c r="L75" s="42" t="n">
        <f aca="false">'2026 Heswall'!L32/'2026 Heswall'!L35</f>
        <v>0.0780780780780781</v>
      </c>
      <c r="M75" s="42" t="n">
        <f aca="false">'2026 Heswall'!M32/'2026 Heswall'!M35</f>
        <v>0.0919786096256685</v>
      </c>
    </row>
    <row r="76" customFormat="false" ht="15" hidden="false" customHeight="false" outlineLevel="0" collapsed="false">
      <c r="A76" s="29" t="s">
        <v>62</v>
      </c>
      <c r="B76" s="41" t="n">
        <f aca="false">'2026 Heswall'!B33/'2026 Heswall'!B35</f>
        <v>0.069593147751606</v>
      </c>
      <c r="C76" s="41" t="n">
        <f aca="false">'2026 Heswall'!C33/'2026 Heswall'!C35</f>
        <v>0.0695322376738306</v>
      </c>
      <c r="D76" s="41" t="n">
        <f aca="false">'2026 Heswall'!D33/'2026 Heswall'!D35</f>
        <v>0.0698412698412698</v>
      </c>
      <c r="E76" s="41" t="n">
        <f aca="false">'2026 Heswall'!E33/'2026 Heswall'!E35</f>
        <v>0.0697788697788698</v>
      </c>
      <c r="F76" s="41" t="n">
        <f aca="false">'2026 Heswall'!F33/'2026 Heswall'!F35</f>
        <v>0.0789473684210526</v>
      </c>
      <c r="G76" s="41" t="n">
        <f aca="false">'2026 Heswall'!G33/'2026 Heswall'!G35</f>
        <v>0.0707878787878788</v>
      </c>
      <c r="H76" s="41" t="n">
        <f aca="false">'2026 Heswall'!H33/'2026 Heswall'!H35</f>
        <v>0.0708955223880597</v>
      </c>
      <c r="I76" s="41" t="n">
        <f aca="false">'2026 Heswall'!I33/'2026 Heswall'!I35</f>
        <v>0.0708955223880597</v>
      </c>
      <c r="J76" s="41" t="n">
        <f aca="false">'2026 Heswall'!J33/'2026 Heswall'!J35</f>
        <v>0.0710455764075067</v>
      </c>
      <c r="K76" s="41" t="n">
        <f aca="false">'2026 Heswall'!K33/'2026 Heswall'!K35</f>
        <v>0.0726256983240224</v>
      </c>
      <c r="L76" s="41" t="n">
        <f aca="false">'2026 Heswall'!L33/'2026 Heswall'!L35</f>
        <v>0.0710710710710711</v>
      </c>
      <c r="M76" s="41" t="n">
        <f aca="false">'2026 Heswall'!M33/'2026 Heswall'!M35</f>
        <v>0.0919786096256685</v>
      </c>
    </row>
    <row r="77" customFormat="false" ht="15" hidden="false" customHeight="false" outlineLevel="0" collapsed="false">
      <c r="A77" s="29" t="s">
        <v>63</v>
      </c>
      <c r="B77" s="42" t="n">
        <f aca="false">'2026 Heswall'!B34/'2026 Heswall'!B35</f>
        <v>0.0385438972162741</v>
      </c>
      <c r="C77" s="42" t="n">
        <f aca="false">'2026 Heswall'!C34/'2026 Heswall'!C35</f>
        <v>0.0379266750948167</v>
      </c>
      <c r="D77" s="42" t="n">
        <f aca="false">'2026 Heswall'!D34/'2026 Heswall'!D35</f>
        <v>0.0380952380952381</v>
      </c>
      <c r="E77" s="42" t="n">
        <f aca="false">'2026 Heswall'!E34/'2026 Heswall'!E35</f>
        <v>0.0383292383292383</v>
      </c>
      <c r="F77" s="42" t="n">
        <f aca="false">'2026 Heswall'!F34/'2026 Heswall'!F35</f>
        <v>0</v>
      </c>
      <c r="G77" s="42" t="n">
        <f aca="false">'2026 Heswall'!G34/'2026 Heswall'!G35</f>
        <v>0.0448484848484848</v>
      </c>
      <c r="H77" s="42" t="n">
        <f aca="false">'2026 Heswall'!H34/'2026 Heswall'!H35</f>
        <v>0.0447761194029851</v>
      </c>
      <c r="I77" s="42" t="n">
        <f aca="false">'2026 Heswall'!I34/'2026 Heswall'!I35</f>
        <v>0.0447761194029851</v>
      </c>
      <c r="J77" s="42" t="n">
        <f aca="false">'2026 Heswall'!J34/'2026 Heswall'!J35</f>
        <v>0.0449061662198391</v>
      </c>
      <c r="K77" s="42" t="n">
        <f aca="false">'2026 Heswall'!K34/'2026 Heswall'!K35</f>
        <v>0.0446927374301676</v>
      </c>
      <c r="L77" s="42" t="n">
        <f aca="false">'2026 Heswall'!L34/'2026 Heswall'!L35</f>
        <v>0.045045045045045</v>
      </c>
      <c r="M77" s="42" t="n">
        <f aca="false">'2026 Heswall'!M34/'2026 Heswall'!M35</f>
        <v>0.0737967914438503</v>
      </c>
    </row>
    <row r="78" customFormat="false" ht="19.5" hidden="false" customHeight="true" outlineLevel="0" collapsed="false">
      <c r="A78" s="34" t="s">
        <v>68</v>
      </c>
      <c r="B78" s="43" t="n">
        <f aca="false">SUM(B66:B77)</f>
        <v>1</v>
      </c>
      <c r="C78" s="43" t="n">
        <f aca="false">SUM(C66:C77)</f>
        <v>1</v>
      </c>
      <c r="D78" s="43" t="n">
        <f aca="false">SUM(D66:D77)</f>
        <v>1</v>
      </c>
      <c r="E78" s="43" t="n">
        <f aca="false">SUM(E66:E77)</f>
        <v>1</v>
      </c>
      <c r="F78" s="43" t="n">
        <f aca="false">SUM(F66:F77)</f>
        <v>1</v>
      </c>
      <c r="G78" s="43" t="n">
        <f aca="false">SUM(G66:G77)</f>
        <v>1</v>
      </c>
      <c r="H78" s="43" t="n">
        <f aca="false">SUM(H66:H77)</f>
        <v>1</v>
      </c>
      <c r="I78" s="43" t="n">
        <f aca="false">SUM(I66:I77)</f>
        <v>1</v>
      </c>
      <c r="J78" s="43" t="n">
        <f aca="false">SUM(J66:J77)</f>
        <v>1</v>
      </c>
      <c r="K78" s="43" t="n">
        <f aca="false">SUM(K66:K77)</f>
        <v>1</v>
      </c>
      <c r="L78" s="43" t="n">
        <f aca="false">SUM(L66:L77)</f>
        <v>1</v>
      </c>
      <c r="M78" s="43" t="n">
        <f aca="false">SUM(M66:M77)</f>
        <v>1</v>
      </c>
    </row>
  </sheetData>
  <mergeCells count="32">
    <mergeCell ref="A1:L1"/>
    <mergeCell ref="A2:L2"/>
    <mergeCell ref="A5:C5"/>
    <mergeCell ref="D5:E5"/>
    <mergeCell ref="F5:G5"/>
    <mergeCell ref="H5:J5"/>
    <mergeCell ref="K5:M5"/>
    <mergeCell ref="A6:C6"/>
    <mergeCell ref="D6:E6"/>
    <mergeCell ref="F6:G6"/>
    <mergeCell ref="H6:J6"/>
    <mergeCell ref="K6:M6"/>
    <mergeCell ref="A7:C7"/>
    <mergeCell ref="D7:E7"/>
    <mergeCell ref="F7:G7"/>
    <mergeCell ref="H7:J7"/>
    <mergeCell ref="K7:M7"/>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s>
  <conditionalFormatting sqref="B44:M44">
    <cfRule type="expression" priority="2" aboveAverage="0" equalAverage="0" bottom="0" percent="0" rank="0" text="" dxfId="0">
      <formula>B44&lt;0</formula>
    </cfRule>
    <cfRule type="expression" priority="3" aboveAverage="0" equalAverage="0" bottom="0" percent="0" rank="0" text="" dxfId="1">
      <formula>B44&gt;0</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14" min="2" style="0" width="13"/>
  </cols>
  <sheetData>
    <row r="1" customFormat="false" ht="33.75" hidden="false" customHeight="true" outlineLevel="0" collapsed="false">
      <c r="A1" s="1" t="s">
        <v>69</v>
      </c>
      <c r="B1" s="1"/>
      <c r="C1" s="1"/>
      <c r="D1" s="1"/>
      <c r="E1" s="1"/>
      <c r="F1" s="1"/>
      <c r="G1" s="1"/>
      <c r="H1" s="1"/>
      <c r="I1" s="1"/>
      <c r="J1" s="1"/>
      <c r="K1" s="1"/>
      <c r="L1" s="1"/>
      <c r="M1" s="1"/>
      <c r="N1" s="2" t="s">
        <v>1</v>
      </c>
    </row>
    <row r="2" customFormat="false" ht="18" hidden="false" customHeight="true" outlineLevel="0" collapsed="false">
      <c r="A2" s="3" t="s">
        <v>70</v>
      </c>
      <c r="B2" s="3"/>
      <c r="C2" s="3"/>
      <c r="D2" s="3"/>
      <c r="E2" s="3"/>
      <c r="F2" s="3"/>
      <c r="G2" s="3"/>
      <c r="H2" s="3"/>
      <c r="I2" s="3"/>
      <c r="J2" s="3"/>
      <c r="K2" s="3"/>
      <c r="L2" s="3"/>
      <c r="M2" s="3"/>
      <c r="N2" s="4" t="s">
        <v>3</v>
      </c>
    </row>
    <row r="4" customFormat="false" ht="21.75" hidden="false" customHeight="true" outlineLevel="0" collapsed="false">
      <c r="A4" s="5" t="s">
        <v>71</v>
      </c>
      <c r="B4" s="6"/>
      <c r="C4" s="6"/>
      <c r="D4" s="6"/>
      <c r="E4" s="6"/>
      <c r="F4" s="6"/>
      <c r="G4" s="6"/>
      <c r="H4" s="6"/>
      <c r="I4" s="6"/>
      <c r="J4" s="6"/>
      <c r="K4" s="6"/>
      <c r="L4" s="6"/>
      <c r="M4" s="6"/>
      <c r="N4" s="6"/>
    </row>
    <row r="5" customFormat="false" ht="30" hidden="false" customHeight="true" outlineLevel="0" collapsed="false">
      <c r="A5" s="11" t="s">
        <v>51</v>
      </c>
      <c r="B5" s="12" t="s">
        <v>46</v>
      </c>
      <c r="C5" s="12" t="s">
        <v>44</v>
      </c>
      <c r="D5" s="12" t="s">
        <v>38</v>
      </c>
      <c r="E5" s="12" t="s">
        <v>40</v>
      </c>
      <c r="F5" s="12" t="s">
        <v>42</v>
      </c>
      <c r="G5" s="12" t="s">
        <v>36</v>
      </c>
      <c r="H5" s="12" t="s">
        <v>34</v>
      </c>
      <c r="I5" s="12" t="s">
        <v>30</v>
      </c>
      <c r="J5" s="12" t="s">
        <v>32</v>
      </c>
      <c r="K5" s="12" t="s">
        <v>26</v>
      </c>
      <c r="L5" s="12" t="s">
        <v>28</v>
      </c>
      <c r="M5" s="12" t="s">
        <v>22</v>
      </c>
      <c r="N5" s="12" t="s">
        <v>72</v>
      </c>
    </row>
    <row r="6" customFormat="false" ht="15" hidden="false" customHeight="false" outlineLevel="0" collapsed="false">
      <c r="A6" s="29" t="s">
        <v>52</v>
      </c>
      <c r="B6" s="44" t="n">
        <v>107</v>
      </c>
      <c r="C6" s="44" t="n">
        <v>74</v>
      </c>
      <c r="D6" s="44" t="n">
        <v>26</v>
      </c>
      <c r="E6" s="45" t="n">
        <v>139000</v>
      </c>
      <c r="F6" s="44" t="n">
        <v>20</v>
      </c>
      <c r="G6" s="44" t="n">
        <v>392</v>
      </c>
      <c r="H6" s="44" t="n">
        <v>263</v>
      </c>
      <c r="I6" s="44" t="n">
        <v>23</v>
      </c>
      <c r="J6" s="45" t="n">
        <v>121000</v>
      </c>
      <c r="K6" s="44" t="n">
        <v>15</v>
      </c>
      <c r="L6" s="45" t="n">
        <v>76000</v>
      </c>
      <c r="M6" s="45" t="n">
        <v>68000</v>
      </c>
      <c r="N6" s="45" t="n">
        <v>411000</v>
      </c>
    </row>
    <row r="7" customFormat="false" ht="15" hidden="false" customHeight="false" outlineLevel="0" collapsed="false">
      <c r="A7" s="29" t="s">
        <v>53</v>
      </c>
      <c r="B7" s="46" t="n">
        <v>88</v>
      </c>
      <c r="C7" s="46" t="n">
        <v>78</v>
      </c>
      <c r="D7" s="46" t="n">
        <v>22</v>
      </c>
      <c r="E7" s="47" t="n">
        <v>123000</v>
      </c>
      <c r="F7" s="46" t="n">
        <v>19</v>
      </c>
      <c r="G7" s="46" t="n">
        <v>339</v>
      </c>
      <c r="H7" s="46" t="n">
        <v>264</v>
      </c>
      <c r="I7" s="46" t="n">
        <v>16</v>
      </c>
      <c r="J7" s="47" t="n">
        <v>83000</v>
      </c>
      <c r="K7" s="46" t="n">
        <v>11</v>
      </c>
      <c r="L7" s="47" t="n">
        <v>45000</v>
      </c>
      <c r="M7" s="47" t="n">
        <v>77000</v>
      </c>
      <c r="N7" s="47" t="n">
        <v>376000</v>
      </c>
    </row>
    <row r="8" customFormat="false" ht="15" hidden="false" customHeight="false" outlineLevel="0" collapsed="false">
      <c r="A8" s="29" t="s">
        <v>54</v>
      </c>
      <c r="B8" s="44" t="n">
        <v>111</v>
      </c>
      <c r="C8" s="44" t="n">
        <v>91</v>
      </c>
      <c r="D8" s="44" t="n">
        <v>35</v>
      </c>
      <c r="E8" s="45" t="n">
        <v>240000</v>
      </c>
      <c r="F8" s="44" t="n">
        <v>25</v>
      </c>
      <c r="G8" s="44" t="n">
        <v>441</v>
      </c>
      <c r="H8" s="44" t="n">
        <v>341</v>
      </c>
      <c r="I8" s="44" t="n">
        <v>31</v>
      </c>
      <c r="J8" s="45" t="n">
        <v>173000</v>
      </c>
      <c r="K8" s="44" t="n">
        <v>26</v>
      </c>
      <c r="L8" s="45" t="n">
        <v>152000</v>
      </c>
      <c r="M8" s="45" t="n">
        <v>111000</v>
      </c>
      <c r="N8" s="45" t="n">
        <v>431000</v>
      </c>
    </row>
    <row r="9" customFormat="false" ht="15" hidden="false" customHeight="false" outlineLevel="0" collapsed="false">
      <c r="A9" s="29" t="s">
        <v>55</v>
      </c>
      <c r="B9" s="46" t="n">
        <v>101</v>
      </c>
      <c r="C9" s="46" t="n">
        <v>86</v>
      </c>
      <c r="D9" s="46" t="n">
        <v>33</v>
      </c>
      <c r="E9" s="47" t="n">
        <v>209000</v>
      </c>
      <c r="F9" s="46" t="n">
        <v>22</v>
      </c>
      <c r="G9" s="46" t="n">
        <v>489</v>
      </c>
      <c r="H9" s="46" t="n">
        <v>345</v>
      </c>
      <c r="I9" s="46" t="n">
        <v>21</v>
      </c>
      <c r="J9" s="47" t="n">
        <v>121000</v>
      </c>
      <c r="K9" s="46" t="n">
        <v>16</v>
      </c>
      <c r="L9" s="47" t="n">
        <v>98000</v>
      </c>
      <c r="M9" s="47" t="n">
        <v>32000</v>
      </c>
      <c r="N9" s="47" t="n">
        <v>480000</v>
      </c>
    </row>
    <row r="10" customFormat="false" ht="15" hidden="false" customHeight="false" outlineLevel="0" collapsed="false">
      <c r="A10" s="29" t="s">
        <v>56</v>
      </c>
      <c r="B10" s="44" t="n">
        <v>77</v>
      </c>
      <c r="C10" s="44" t="n">
        <v>69</v>
      </c>
      <c r="D10" s="44" t="n">
        <v>34</v>
      </c>
      <c r="E10" s="45" t="n">
        <v>204000</v>
      </c>
      <c r="F10" s="44" t="n">
        <v>29</v>
      </c>
      <c r="G10" s="44" t="n">
        <v>505</v>
      </c>
      <c r="H10" s="44" t="n">
        <v>441</v>
      </c>
      <c r="I10" s="44" t="n">
        <v>24</v>
      </c>
      <c r="J10" s="45" t="n">
        <v>129000</v>
      </c>
      <c r="K10" s="44" t="n">
        <v>15</v>
      </c>
      <c r="L10" s="45" t="n">
        <v>81000</v>
      </c>
      <c r="M10" s="45" t="n">
        <v>47000</v>
      </c>
      <c r="N10" s="45" t="n">
        <v>535000</v>
      </c>
    </row>
    <row r="11" customFormat="false" ht="15" hidden="false" customHeight="false" outlineLevel="0" collapsed="false">
      <c r="A11" s="29" t="s">
        <v>57</v>
      </c>
      <c r="B11" s="46" t="n">
        <v>92</v>
      </c>
      <c r="C11" s="46" t="n">
        <v>67</v>
      </c>
      <c r="D11" s="46" t="n">
        <v>32</v>
      </c>
      <c r="E11" s="47" t="n">
        <v>227000</v>
      </c>
      <c r="F11" s="46" t="n">
        <v>32</v>
      </c>
      <c r="G11" s="46" t="n">
        <v>497</v>
      </c>
      <c r="H11" s="46" t="n">
        <v>356</v>
      </c>
      <c r="I11" s="46" t="n">
        <v>37</v>
      </c>
      <c r="J11" s="47" t="n">
        <v>258000</v>
      </c>
      <c r="K11" s="46" t="n">
        <v>28</v>
      </c>
      <c r="L11" s="47" t="n">
        <v>196000</v>
      </c>
      <c r="M11" s="47" t="n">
        <v>97000</v>
      </c>
      <c r="N11" s="47" t="n">
        <v>615000</v>
      </c>
    </row>
    <row r="12" customFormat="false" ht="15" hidden="false" customHeight="false" outlineLevel="0" collapsed="false">
      <c r="A12" s="29" t="s">
        <v>58</v>
      </c>
      <c r="B12" s="44" t="n">
        <v>92</v>
      </c>
      <c r="C12" s="44" t="n">
        <v>67</v>
      </c>
      <c r="D12" s="44" t="n">
        <v>31</v>
      </c>
      <c r="E12" s="45" t="n">
        <v>184000</v>
      </c>
      <c r="F12" s="44" t="n">
        <v>30</v>
      </c>
      <c r="G12" s="44" t="n">
        <v>433</v>
      </c>
      <c r="H12" s="44" t="n">
        <v>322</v>
      </c>
      <c r="I12" s="44" t="n">
        <v>35</v>
      </c>
      <c r="J12" s="45" t="n">
        <v>196000</v>
      </c>
      <c r="K12" s="44" t="n">
        <v>26</v>
      </c>
      <c r="L12" s="45" t="n">
        <v>147000</v>
      </c>
      <c r="M12" s="45" t="n">
        <v>97000</v>
      </c>
      <c r="N12" s="45" t="n">
        <v>662000</v>
      </c>
    </row>
    <row r="13" customFormat="false" ht="15" hidden="false" customHeight="false" outlineLevel="0" collapsed="false">
      <c r="A13" s="29" t="s">
        <v>59</v>
      </c>
      <c r="B13" s="46" t="n">
        <v>89</v>
      </c>
      <c r="C13" s="46" t="n">
        <v>78</v>
      </c>
      <c r="D13" s="46" t="n">
        <v>28</v>
      </c>
      <c r="E13" s="47" t="n">
        <v>175000</v>
      </c>
      <c r="F13" s="46" t="n">
        <v>15</v>
      </c>
      <c r="G13" s="46" t="n">
        <v>399</v>
      </c>
      <c r="H13" s="46" t="n">
        <v>315</v>
      </c>
      <c r="I13" s="46" t="n">
        <v>32</v>
      </c>
      <c r="J13" s="47" t="n">
        <v>161000</v>
      </c>
      <c r="K13" s="46" t="n">
        <v>20</v>
      </c>
      <c r="L13" s="47" t="n">
        <v>97000</v>
      </c>
      <c r="M13" s="47" t="n">
        <v>113000</v>
      </c>
      <c r="N13" s="47" t="n">
        <v>644000</v>
      </c>
    </row>
    <row r="14" customFormat="false" ht="15" hidden="false" customHeight="false" outlineLevel="0" collapsed="false">
      <c r="A14" s="29" t="s">
        <v>60</v>
      </c>
      <c r="B14" s="44" t="n">
        <v>98</v>
      </c>
      <c r="C14" s="44" t="n">
        <v>86</v>
      </c>
      <c r="D14" s="44" t="n">
        <v>26</v>
      </c>
      <c r="E14" s="45" t="n">
        <v>155000</v>
      </c>
      <c r="F14" s="44" t="n">
        <v>22</v>
      </c>
      <c r="G14" s="44" t="n">
        <v>446</v>
      </c>
      <c r="H14" s="44" t="n">
        <v>325</v>
      </c>
      <c r="I14" s="44" t="n">
        <v>24</v>
      </c>
      <c r="J14" s="45" t="n">
        <v>130000</v>
      </c>
      <c r="K14" s="44" t="n">
        <v>14</v>
      </c>
      <c r="L14" s="45" t="n">
        <v>75000</v>
      </c>
      <c r="M14" s="45" t="n">
        <v>109000</v>
      </c>
      <c r="N14" s="45" t="n">
        <v>605000</v>
      </c>
    </row>
    <row r="15" customFormat="false" ht="15" hidden="false" customHeight="false" outlineLevel="0" collapsed="false">
      <c r="A15" s="29" t="s">
        <v>61</v>
      </c>
      <c r="B15" s="46" t="n">
        <v>32</v>
      </c>
      <c r="C15" s="46" t="n">
        <v>29</v>
      </c>
      <c r="D15" s="46" t="n">
        <v>6</v>
      </c>
      <c r="E15" s="47" t="n">
        <v>40000</v>
      </c>
      <c r="F15" s="46" t="n">
        <v>7</v>
      </c>
      <c r="G15" s="46" t="n">
        <v>129</v>
      </c>
      <c r="H15" s="46" t="n">
        <v>165</v>
      </c>
      <c r="I15" s="46" t="n">
        <v>4</v>
      </c>
      <c r="J15" s="47" t="n">
        <v>18000</v>
      </c>
      <c r="K15" s="46" t="n">
        <v>2</v>
      </c>
      <c r="L15" s="47" t="n">
        <v>3000</v>
      </c>
      <c r="M15" s="47" t="n">
        <v>19000</v>
      </c>
      <c r="N15" s="47" t="n">
        <v>590000</v>
      </c>
    </row>
    <row r="16" customFormat="false" ht="15" hidden="false" customHeight="false" outlineLevel="0" collapsed="false">
      <c r="A16" s="29" t="s">
        <v>62</v>
      </c>
      <c r="B16" s="44" t="n">
        <v>0</v>
      </c>
      <c r="C16" s="44" t="n">
        <v>0</v>
      </c>
      <c r="D16" s="44" t="n">
        <v>0</v>
      </c>
      <c r="E16" s="45" t="n">
        <v>0</v>
      </c>
      <c r="F16" s="44" t="n">
        <v>0</v>
      </c>
      <c r="G16" s="44" t="n">
        <v>0</v>
      </c>
      <c r="H16" s="44" t="n">
        <v>0</v>
      </c>
      <c r="I16" s="44" t="n">
        <v>0</v>
      </c>
      <c r="J16" s="45" t="n">
        <v>0</v>
      </c>
      <c r="K16" s="44" t="n">
        <v>0</v>
      </c>
      <c r="L16" s="45" t="n">
        <v>0</v>
      </c>
      <c r="M16" s="45" t="n">
        <v>0</v>
      </c>
      <c r="N16" s="45"/>
    </row>
    <row r="17" customFormat="false" ht="15" hidden="false" customHeight="false" outlineLevel="0" collapsed="false">
      <c r="A17" s="29" t="s">
        <v>63</v>
      </c>
      <c r="B17" s="46" t="n">
        <v>0</v>
      </c>
      <c r="C17" s="46" t="n">
        <v>0</v>
      </c>
      <c r="D17" s="46" t="n">
        <v>0</v>
      </c>
      <c r="E17" s="47" t="n">
        <v>0</v>
      </c>
      <c r="F17" s="46" t="n">
        <v>0</v>
      </c>
      <c r="G17" s="46" t="n">
        <v>0</v>
      </c>
      <c r="H17" s="46" t="n">
        <v>0</v>
      </c>
      <c r="I17" s="46" t="n">
        <v>0</v>
      </c>
      <c r="J17" s="47" t="n">
        <v>0</v>
      </c>
      <c r="K17" s="46" t="n">
        <v>0</v>
      </c>
      <c r="L17" s="47" t="n">
        <v>0</v>
      </c>
      <c r="M17" s="47" t="n">
        <v>0</v>
      </c>
      <c r="N17" s="47"/>
    </row>
    <row r="18" customFormat="false" ht="19.5" hidden="false" customHeight="true" outlineLevel="0" collapsed="false">
      <c r="A18" s="34" t="s">
        <v>73</v>
      </c>
      <c r="B18" s="35" t="n">
        <f aca="false">SUM(B6:B17)</f>
        <v>887</v>
      </c>
      <c r="C18" s="35" t="n">
        <f aca="false">SUM(C6:C17)</f>
        <v>725</v>
      </c>
      <c r="D18" s="35" t="n">
        <f aca="false">SUM(D6:D17)</f>
        <v>273</v>
      </c>
      <c r="E18" s="36" t="n">
        <f aca="false">SUM(E6:E17)</f>
        <v>1696000</v>
      </c>
      <c r="F18" s="35" t="n">
        <f aca="false">SUM(F6:F17)</f>
        <v>221</v>
      </c>
      <c r="G18" s="35" t="n">
        <f aca="false">SUM(G6:G17)</f>
        <v>4070</v>
      </c>
      <c r="H18" s="35" t="n">
        <f aca="false">SUM(H6:H17)</f>
        <v>3137</v>
      </c>
      <c r="I18" s="35" t="n">
        <f aca="false">SUM(I6:I17)</f>
        <v>247</v>
      </c>
      <c r="J18" s="36" t="n">
        <f aca="false">SUM(J6:J17)</f>
        <v>1390000</v>
      </c>
      <c r="K18" s="35" t="n">
        <f aca="false">SUM(K6:K17)</f>
        <v>173</v>
      </c>
      <c r="L18" s="36" t="n">
        <f aca="false">SUM(L6:L17)</f>
        <v>970000</v>
      </c>
      <c r="M18" s="36" t="n">
        <f aca="false">SUM(M6:M17)</f>
        <v>770000</v>
      </c>
      <c r="N18" s="36" t="n">
        <f aca="false">N17</f>
        <v>0</v>
      </c>
    </row>
    <row r="21" customFormat="false" ht="21.75" hidden="false" customHeight="true" outlineLevel="0" collapsed="false">
      <c r="A21" s="5" t="s">
        <v>74</v>
      </c>
      <c r="B21" s="6"/>
      <c r="C21" s="6"/>
      <c r="D21" s="6"/>
      <c r="E21" s="6"/>
      <c r="F21" s="6"/>
      <c r="G21" s="6"/>
      <c r="H21" s="6"/>
      <c r="I21" s="6"/>
      <c r="J21" s="6"/>
      <c r="K21" s="6"/>
      <c r="L21" s="6"/>
      <c r="M21" s="6"/>
      <c r="N21" s="6"/>
    </row>
    <row r="22" customFormat="false" ht="30" hidden="false" customHeight="true" outlineLevel="0" collapsed="false">
      <c r="A22" s="11" t="s">
        <v>51</v>
      </c>
      <c r="B22" s="12" t="s">
        <v>46</v>
      </c>
      <c r="C22" s="12" t="s">
        <v>44</v>
      </c>
      <c r="D22" s="12" t="s">
        <v>38</v>
      </c>
      <c r="E22" s="12" t="s">
        <v>40</v>
      </c>
      <c r="F22" s="12" t="s">
        <v>42</v>
      </c>
      <c r="G22" s="12" t="s">
        <v>36</v>
      </c>
      <c r="H22" s="12" t="s">
        <v>34</v>
      </c>
      <c r="I22" s="12" t="s">
        <v>30</v>
      </c>
      <c r="J22" s="12" t="s">
        <v>32</v>
      </c>
      <c r="K22" s="12" t="s">
        <v>26</v>
      </c>
      <c r="L22" s="12" t="s">
        <v>28</v>
      </c>
      <c r="M22" s="12" t="s">
        <v>22</v>
      </c>
      <c r="N22" s="12" t="s">
        <v>72</v>
      </c>
    </row>
    <row r="23" customFormat="false" ht="15" hidden="false" customHeight="false" outlineLevel="0" collapsed="false">
      <c r="A23" s="29" t="s">
        <v>52</v>
      </c>
      <c r="B23" s="44" t="n">
        <v>83</v>
      </c>
      <c r="C23" s="44" t="n">
        <v>70</v>
      </c>
      <c r="D23" s="44" t="n">
        <v>28</v>
      </c>
      <c r="E23" s="45" t="n">
        <v>181000</v>
      </c>
      <c r="F23" s="44" t="n">
        <v>41</v>
      </c>
      <c r="G23" s="44" t="n">
        <v>339</v>
      </c>
      <c r="H23" s="44" t="n">
        <v>264</v>
      </c>
      <c r="I23" s="44" t="n">
        <v>22</v>
      </c>
      <c r="J23" s="45" t="n">
        <v>122000</v>
      </c>
      <c r="K23" s="44" t="n">
        <v>15</v>
      </c>
      <c r="L23" s="45" t="n">
        <v>82000</v>
      </c>
      <c r="M23" s="45" t="n">
        <v>71000</v>
      </c>
      <c r="N23" s="45" t="n">
        <v>410000</v>
      </c>
    </row>
    <row r="24" customFormat="false" ht="15" hidden="false" customHeight="false" outlineLevel="0" collapsed="false">
      <c r="A24" s="29" t="s">
        <v>53</v>
      </c>
      <c r="B24" s="46" t="n">
        <v>86</v>
      </c>
      <c r="C24" s="46" t="n">
        <v>73</v>
      </c>
      <c r="D24" s="46" t="n">
        <v>29</v>
      </c>
      <c r="E24" s="47" t="n">
        <v>187000</v>
      </c>
      <c r="F24" s="46" t="n">
        <v>26</v>
      </c>
      <c r="G24" s="46" t="n">
        <v>369</v>
      </c>
      <c r="H24" s="46" t="n">
        <v>288</v>
      </c>
      <c r="I24" s="46" t="n">
        <v>24</v>
      </c>
      <c r="J24" s="47" t="n">
        <v>134000</v>
      </c>
      <c r="K24" s="46" t="n">
        <v>16</v>
      </c>
      <c r="L24" s="47" t="n">
        <v>89000</v>
      </c>
      <c r="M24" s="47" t="n">
        <v>81000</v>
      </c>
      <c r="N24" s="47" t="n">
        <v>420000</v>
      </c>
    </row>
    <row r="25" customFormat="false" ht="15" hidden="false" customHeight="false" outlineLevel="0" collapsed="false">
      <c r="A25" s="29" t="s">
        <v>54</v>
      </c>
      <c r="B25" s="44" t="n">
        <v>86</v>
      </c>
      <c r="C25" s="44" t="n">
        <v>73</v>
      </c>
      <c r="D25" s="44" t="n">
        <v>29</v>
      </c>
      <c r="E25" s="45" t="n">
        <v>187000</v>
      </c>
      <c r="F25" s="44" t="n">
        <v>24</v>
      </c>
      <c r="G25" s="44" t="n">
        <v>385</v>
      </c>
      <c r="H25" s="44" t="n">
        <v>300</v>
      </c>
      <c r="I25" s="44" t="n">
        <v>25</v>
      </c>
      <c r="J25" s="45" t="n">
        <v>139000</v>
      </c>
      <c r="K25" s="44" t="n">
        <v>17</v>
      </c>
      <c r="L25" s="45" t="n">
        <v>93000</v>
      </c>
      <c r="M25" s="45" t="n">
        <v>76000</v>
      </c>
      <c r="N25" s="45" t="n">
        <v>430000</v>
      </c>
    </row>
    <row r="26" customFormat="false" ht="15" hidden="false" customHeight="false" outlineLevel="0" collapsed="false">
      <c r="A26" s="29" t="s">
        <v>55</v>
      </c>
      <c r="B26" s="46" t="n">
        <v>86</v>
      </c>
      <c r="C26" s="46" t="n">
        <v>73</v>
      </c>
      <c r="D26" s="46" t="n">
        <v>29</v>
      </c>
      <c r="E26" s="47" t="n">
        <v>187000</v>
      </c>
      <c r="F26" s="46" t="n">
        <v>25</v>
      </c>
      <c r="G26" s="46" t="n">
        <v>385</v>
      </c>
      <c r="H26" s="46" t="n">
        <v>300</v>
      </c>
      <c r="I26" s="46" t="n">
        <v>25</v>
      </c>
      <c r="J26" s="47" t="n">
        <v>139000</v>
      </c>
      <c r="K26" s="46" t="n">
        <v>17</v>
      </c>
      <c r="L26" s="47" t="n">
        <v>93000</v>
      </c>
      <c r="M26" s="47" t="n">
        <v>66000</v>
      </c>
      <c r="N26" s="47" t="n">
        <v>440000</v>
      </c>
    </row>
    <row r="27" customFormat="false" ht="15" hidden="false" customHeight="false" outlineLevel="0" collapsed="false">
      <c r="A27" s="29" t="s">
        <v>56</v>
      </c>
      <c r="B27" s="44" t="n">
        <v>86</v>
      </c>
      <c r="C27" s="44" t="n">
        <v>73</v>
      </c>
      <c r="D27" s="44" t="n">
        <v>29</v>
      </c>
      <c r="E27" s="45" t="n">
        <v>187000</v>
      </c>
      <c r="F27" s="44" t="n">
        <v>23</v>
      </c>
      <c r="G27" s="44" t="n">
        <v>400</v>
      </c>
      <c r="H27" s="44" t="n">
        <v>312</v>
      </c>
      <c r="I27" s="44" t="n">
        <v>26</v>
      </c>
      <c r="J27" s="45" t="n">
        <v>145000</v>
      </c>
      <c r="K27" s="44" t="n">
        <v>17</v>
      </c>
      <c r="L27" s="45" t="n">
        <v>97000</v>
      </c>
      <c r="M27" s="45" t="n">
        <v>66000</v>
      </c>
      <c r="N27" s="45" t="n">
        <v>450000</v>
      </c>
    </row>
    <row r="28" customFormat="false" ht="15" hidden="false" customHeight="false" outlineLevel="0" collapsed="false">
      <c r="A28" s="29" t="s">
        <v>57</v>
      </c>
      <c r="B28" s="46" t="n">
        <v>86</v>
      </c>
      <c r="C28" s="46" t="n">
        <v>73</v>
      </c>
      <c r="D28" s="46" t="n">
        <v>29</v>
      </c>
      <c r="E28" s="47" t="n">
        <v>187000</v>
      </c>
      <c r="F28" s="46" t="n">
        <v>32</v>
      </c>
      <c r="G28" s="46" t="n">
        <v>385</v>
      </c>
      <c r="H28" s="46" t="n">
        <v>300</v>
      </c>
      <c r="I28" s="46" t="n">
        <v>25</v>
      </c>
      <c r="J28" s="47" t="n">
        <v>139000</v>
      </c>
      <c r="K28" s="46" t="n">
        <v>17</v>
      </c>
      <c r="L28" s="47" t="n">
        <v>93000</v>
      </c>
      <c r="M28" s="47" t="n">
        <v>81000</v>
      </c>
      <c r="N28" s="47" t="n">
        <v>460000</v>
      </c>
    </row>
    <row r="29" customFormat="false" ht="15" hidden="false" customHeight="false" outlineLevel="0" collapsed="false">
      <c r="A29" s="29" t="s">
        <v>58</v>
      </c>
      <c r="B29" s="44" t="n">
        <v>83</v>
      </c>
      <c r="C29" s="44" t="n">
        <v>70</v>
      </c>
      <c r="D29" s="44" t="n">
        <v>28</v>
      </c>
      <c r="E29" s="45" t="n">
        <v>181000</v>
      </c>
      <c r="F29" s="44" t="n">
        <v>30</v>
      </c>
      <c r="G29" s="44" t="n">
        <v>354</v>
      </c>
      <c r="H29" s="44" t="n">
        <v>276</v>
      </c>
      <c r="I29" s="44" t="n">
        <v>23</v>
      </c>
      <c r="J29" s="45" t="n">
        <v>128000</v>
      </c>
      <c r="K29" s="44" t="n">
        <v>15</v>
      </c>
      <c r="L29" s="45" t="n">
        <v>86000</v>
      </c>
      <c r="M29" s="45" t="n">
        <v>81000</v>
      </c>
      <c r="N29" s="45" t="n">
        <v>465000</v>
      </c>
    </row>
    <row r="30" customFormat="false" ht="15" hidden="false" customHeight="false" outlineLevel="0" collapsed="false">
      <c r="A30" s="29" t="s">
        <v>59</v>
      </c>
      <c r="B30" s="46" t="n">
        <v>80</v>
      </c>
      <c r="C30" s="46" t="n">
        <v>68</v>
      </c>
      <c r="D30" s="46" t="n">
        <v>27</v>
      </c>
      <c r="E30" s="47" t="n">
        <v>175000</v>
      </c>
      <c r="F30" s="46" t="n">
        <v>33</v>
      </c>
      <c r="G30" s="46" t="n">
        <v>354</v>
      </c>
      <c r="H30" s="46" t="n">
        <v>276</v>
      </c>
      <c r="I30" s="46" t="n">
        <v>23</v>
      </c>
      <c r="J30" s="47" t="n">
        <v>128000</v>
      </c>
      <c r="K30" s="46" t="n">
        <v>15</v>
      </c>
      <c r="L30" s="47" t="n">
        <v>86000</v>
      </c>
      <c r="M30" s="47" t="n">
        <v>86000</v>
      </c>
      <c r="N30" s="47" t="n">
        <v>455000</v>
      </c>
    </row>
    <row r="31" customFormat="false" ht="15" hidden="false" customHeight="false" outlineLevel="0" collapsed="false">
      <c r="A31" s="29" t="s">
        <v>60</v>
      </c>
      <c r="B31" s="44" t="n">
        <v>80</v>
      </c>
      <c r="C31" s="44" t="n">
        <v>68</v>
      </c>
      <c r="D31" s="44" t="n">
        <v>27</v>
      </c>
      <c r="E31" s="45" t="n">
        <v>175000</v>
      </c>
      <c r="F31" s="44" t="n">
        <v>24</v>
      </c>
      <c r="G31" s="44" t="n">
        <v>354</v>
      </c>
      <c r="H31" s="44" t="n">
        <v>276</v>
      </c>
      <c r="I31" s="44" t="n">
        <v>23</v>
      </c>
      <c r="J31" s="45" t="n">
        <v>128000</v>
      </c>
      <c r="K31" s="44" t="n">
        <v>15</v>
      </c>
      <c r="L31" s="45" t="n">
        <v>86000</v>
      </c>
      <c r="M31" s="45" t="n">
        <v>86000</v>
      </c>
      <c r="N31" s="45" t="n">
        <v>445000</v>
      </c>
    </row>
    <row r="32" customFormat="false" ht="15" hidden="false" customHeight="false" outlineLevel="0" collapsed="false">
      <c r="A32" s="29" t="s">
        <v>61</v>
      </c>
      <c r="B32" s="46" t="n">
        <v>77</v>
      </c>
      <c r="C32" s="46" t="n">
        <v>65</v>
      </c>
      <c r="D32" s="46" t="n">
        <v>26</v>
      </c>
      <c r="E32" s="47" t="n">
        <v>168000</v>
      </c>
      <c r="F32" s="46" t="n">
        <v>22</v>
      </c>
      <c r="G32" s="46" t="n">
        <v>323</v>
      </c>
      <c r="H32" s="46" t="n">
        <v>252</v>
      </c>
      <c r="I32" s="46" t="n">
        <v>21</v>
      </c>
      <c r="J32" s="47" t="n">
        <v>117000</v>
      </c>
      <c r="K32" s="46" t="n">
        <v>14</v>
      </c>
      <c r="L32" s="47" t="n">
        <v>78000</v>
      </c>
      <c r="M32" s="47" t="n">
        <v>86000</v>
      </c>
      <c r="N32" s="47" t="n">
        <v>445000</v>
      </c>
    </row>
    <row r="33" customFormat="false" ht="15" hidden="false" customHeight="false" outlineLevel="0" collapsed="false">
      <c r="A33" s="29" t="s">
        <v>62</v>
      </c>
      <c r="B33" s="44" t="n">
        <v>65</v>
      </c>
      <c r="C33" s="44" t="n">
        <v>55</v>
      </c>
      <c r="D33" s="44" t="n">
        <v>22</v>
      </c>
      <c r="E33" s="45" t="n">
        <v>142000</v>
      </c>
      <c r="F33" s="44" t="n">
        <v>24</v>
      </c>
      <c r="G33" s="44" t="n">
        <v>292</v>
      </c>
      <c r="H33" s="44" t="n">
        <v>228</v>
      </c>
      <c r="I33" s="44" t="n">
        <v>19</v>
      </c>
      <c r="J33" s="45" t="n">
        <v>106000</v>
      </c>
      <c r="K33" s="44" t="n">
        <v>13</v>
      </c>
      <c r="L33" s="45" t="n">
        <v>71000</v>
      </c>
      <c r="M33" s="45" t="n">
        <v>86000</v>
      </c>
      <c r="N33" s="45" t="n">
        <v>425000</v>
      </c>
    </row>
    <row r="34" customFormat="false" ht="15" hidden="false" customHeight="false" outlineLevel="0" collapsed="false">
      <c r="A34" s="29" t="s">
        <v>63</v>
      </c>
      <c r="B34" s="46" t="n">
        <v>36</v>
      </c>
      <c r="C34" s="46" t="n">
        <v>30</v>
      </c>
      <c r="D34" s="46" t="n">
        <v>12</v>
      </c>
      <c r="E34" s="47" t="n">
        <v>78000</v>
      </c>
      <c r="F34" s="46" t="n">
        <v>0</v>
      </c>
      <c r="G34" s="46" t="n">
        <v>185</v>
      </c>
      <c r="H34" s="46" t="n">
        <v>144</v>
      </c>
      <c r="I34" s="46" t="n">
        <v>12</v>
      </c>
      <c r="J34" s="47" t="n">
        <v>67000</v>
      </c>
      <c r="K34" s="46" t="n">
        <v>8</v>
      </c>
      <c r="L34" s="47" t="n">
        <v>45000</v>
      </c>
      <c r="M34" s="47" t="n">
        <v>69000</v>
      </c>
      <c r="N34" s="47" t="n">
        <v>400000</v>
      </c>
    </row>
    <row r="35" customFormat="false" ht="19.5" hidden="false" customHeight="true" outlineLevel="0" collapsed="false">
      <c r="A35" s="34" t="s">
        <v>75</v>
      </c>
      <c r="B35" s="35" t="n">
        <f aca="false">SUM(B23:B34)</f>
        <v>934</v>
      </c>
      <c r="C35" s="35" t="n">
        <f aca="false">SUM(C23:C34)</f>
        <v>791</v>
      </c>
      <c r="D35" s="35" t="n">
        <f aca="false">SUM(D23:D34)</f>
        <v>315</v>
      </c>
      <c r="E35" s="36" t="n">
        <f aca="false">SUM(E23:E34)</f>
        <v>2035000</v>
      </c>
      <c r="F35" s="35" t="n">
        <f aca="false">SUM(F23:F34)</f>
        <v>304</v>
      </c>
      <c r="G35" s="35" t="n">
        <f aca="false">SUM(G23:G34)</f>
        <v>4125</v>
      </c>
      <c r="H35" s="35" t="n">
        <f aca="false">SUM(H23:H34)</f>
        <v>3216</v>
      </c>
      <c r="I35" s="35" t="n">
        <f aca="false">SUM(I23:I34)</f>
        <v>268</v>
      </c>
      <c r="J35" s="36" t="n">
        <f aca="false">SUM(J23:J34)</f>
        <v>1492000</v>
      </c>
      <c r="K35" s="35" t="n">
        <f aca="false">SUM(K23:K34)</f>
        <v>179</v>
      </c>
      <c r="L35" s="36" t="n">
        <f aca="false">SUM(L23:L34)</f>
        <v>999000</v>
      </c>
      <c r="M35" s="36" t="n">
        <f aca="false">SUM(M23:M34)</f>
        <v>935000</v>
      </c>
      <c r="N35" s="36" t="n">
        <f aca="false">N34</f>
        <v>400000</v>
      </c>
    </row>
    <row r="36" customFormat="false" ht="15" hidden="false" customHeight="false" outlineLevel="0" collapsed="false">
      <c r="A36" s="37" t="s">
        <v>76</v>
      </c>
      <c r="B36" s="48" t="n">
        <f aca="false">SUM(B23:B32)</f>
        <v>833</v>
      </c>
      <c r="C36" s="48" t="n">
        <f aca="false">SUM(C23:C32)</f>
        <v>706</v>
      </c>
      <c r="D36" s="48" t="n">
        <f aca="false">SUM(D23:D32)</f>
        <v>281</v>
      </c>
      <c r="E36" s="49" t="n">
        <f aca="false">SUM(E23:E32)</f>
        <v>1815000</v>
      </c>
      <c r="F36" s="48" t="n">
        <f aca="false">SUM(F23:F32)</f>
        <v>280</v>
      </c>
      <c r="G36" s="48" t="n">
        <f aca="false">SUM(G23:G32)</f>
        <v>3648</v>
      </c>
      <c r="H36" s="48" t="n">
        <f aca="false">SUM(H23:H32)</f>
        <v>2844</v>
      </c>
      <c r="I36" s="48" t="n">
        <f aca="false">SUM(I23:I32)</f>
        <v>237</v>
      </c>
      <c r="J36" s="49" t="n">
        <f aca="false">SUM(J23:J32)</f>
        <v>1319000</v>
      </c>
      <c r="K36" s="48" t="n">
        <f aca="false">SUM(K23:K32)</f>
        <v>158</v>
      </c>
      <c r="L36" s="49" t="n">
        <f aca="false">SUM(L23:L32)</f>
        <v>883000</v>
      </c>
      <c r="M36" s="49" t="n">
        <f aca="false">SUM(M23:M32)</f>
        <v>780000</v>
      </c>
      <c r="N36" s="49" t="n">
        <f aca="false">N32</f>
        <v>445000</v>
      </c>
    </row>
    <row r="37" customFormat="false" ht="15" hidden="false" customHeight="false" outlineLevel="0" collapsed="false">
      <c r="A37" s="37" t="s">
        <v>77</v>
      </c>
      <c r="B37" s="50" t="n">
        <f aca="false">IF(B36=0,0,B18/B36)</f>
        <v>1.06482593037215</v>
      </c>
      <c r="C37" s="50" t="n">
        <f aca="false">IF(C36=0,0,C18/C36)</f>
        <v>1.02691218130312</v>
      </c>
      <c r="D37" s="50" t="n">
        <f aca="false">IF(D36=0,0,D18/D36)</f>
        <v>0.97153024911032</v>
      </c>
      <c r="E37" s="50" t="n">
        <f aca="false">IF(E36=0,0,E18/E36)</f>
        <v>0.934435261707989</v>
      </c>
      <c r="F37" s="50" t="n">
        <f aca="false">IF(F36=0,0,F18/F36)</f>
        <v>0.789285714285714</v>
      </c>
      <c r="G37" s="50" t="n">
        <f aca="false">IF(G36=0,0,G18/G36)</f>
        <v>1.1156798245614</v>
      </c>
      <c r="H37" s="50" t="n">
        <f aca="false">IF(H36=0,0,H18/H36)</f>
        <v>1.10302390998594</v>
      </c>
      <c r="I37" s="50" t="n">
        <f aca="false">IF(I36=0,0,I18/I36)</f>
        <v>1.042194092827</v>
      </c>
      <c r="J37" s="50" t="n">
        <f aca="false">IF(J36=0,0,J18/J36)</f>
        <v>1.0538286580743</v>
      </c>
      <c r="K37" s="50" t="n">
        <f aca="false">IF(K36=0,0,K18/K36)</f>
        <v>1.09493670886076</v>
      </c>
      <c r="L37" s="50" t="n">
        <f aca="false">IF(L36=0,0,L18/L36)</f>
        <v>1.09852774631937</v>
      </c>
      <c r="M37" s="50" t="n">
        <f aca="false">IF(M36=0,0,M18/M36)</f>
        <v>0.987179487179487</v>
      </c>
      <c r="N37" s="50" t="n">
        <f aca="false">IF(N36=0,0,N18/N36)</f>
        <v>0</v>
      </c>
    </row>
    <row r="39" customFormat="false" ht="19.4" hidden="false" customHeight="false" outlineLevel="0" collapsed="false">
      <c r="A39" s="51" t="s">
        <v>78</v>
      </c>
      <c r="D39" s="52" t="s">
        <v>79</v>
      </c>
      <c r="E39" s="53" t="s">
        <v>80</v>
      </c>
      <c r="F39" s="54" t="s">
        <v>81</v>
      </c>
      <c r="G39" s="55" t="s">
        <v>82</v>
      </c>
    </row>
    <row r="41" customFormat="false" ht="21.75" hidden="false" customHeight="true" outlineLevel="0" collapsed="false">
      <c r="A41" s="5" t="s">
        <v>83</v>
      </c>
      <c r="B41" s="6"/>
      <c r="C41" s="6"/>
      <c r="D41" s="6"/>
      <c r="E41" s="6"/>
      <c r="F41" s="6"/>
      <c r="G41" s="6"/>
      <c r="H41" s="6"/>
      <c r="I41" s="6"/>
      <c r="J41" s="6"/>
      <c r="K41" s="6"/>
      <c r="L41" s="6"/>
      <c r="M41" s="6"/>
      <c r="N41" s="6"/>
    </row>
    <row r="42" customFormat="false" ht="30" hidden="false" customHeight="true" outlineLevel="0" collapsed="false">
      <c r="A42" s="11" t="s">
        <v>84</v>
      </c>
      <c r="B42" s="12" t="s">
        <v>18</v>
      </c>
      <c r="C42" s="12"/>
      <c r="D42" s="12"/>
      <c r="E42" s="12"/>
      <c r="F42" s="12" t="s">
        <v>85</v>
      </c>
      <c r="G42" s="12" t="s">
        <v>86</v>
      </c>
      <c r="H42" s="12" t="s">
        <v>87</v>
      </c>
      <c r="I42" s="12" t="s">
        <v>88</v>
      </c>
    </row>
    <row r="43" customFormat="false" ht="15" hidden="false" customHeight="true" outlineLevel="0" collapsed="false">
      <c r="A43" s="13" t="s">
        <v>89</v>
      </c>
      <c r="B43" s="15" t="s">
        <v>90</v>
      </c>
      <c r="C43" s="15"/>
      <c r="D43" s="15"/>
      <c r="E43" s="15"/>
      <c r="F43" s="56" t="n">
        <f aca="false">1-C18/B18</f>
        <v>0.182638105975197</v>
      </c>
      <c r="G43" s="57" t="n">
        <v>0.183</v>
      </c>
      <c r="H43" s="56" t="n">
        <f aca="false">1-C35/B35</f>
        <v>0.153104925053533</v>
      </c>
      <c r="I43" s="57" t="n">
        <v>0.111</v>
      </c>
    </row>
    <row r="44" customFormat="false" ht="15" hidden="false" customHeight="true" outlineLevel="0" collapsed="false">
      <c r="A44" s="18" t="s">
        <v>91</v>
      </c>
      <c r="B44" s="20" t="s">
        <v>92</v>
      </c>
      <c r="C44" s="20"/>
      <c r="D44" s="20"/>
      <c r="E44" s="20"/>
      <c r="F44" s="58" t="n">
        <f aca="false">D18/C18</f>
        <v>0.376551724137931</v>
      </c>
      <c r="G44" s="59" t="n">
        <v>0.377</v>
      </c>
      <c r="H44" s="58" t="n">
        <f aca="false">D35/C35</f>
        <v>0.398230088495575</v>
      </c>
      <c r="I44" s="59" t="n">
        <v>0.403</v>
      </c>
    </row>
    <row r="45" customFormat="false" ht="15" hidden="false" customHeight="true" outlineLevel="0" collapsed="false">
      <c r="A45" s="13" t="s">
        <v>93</v>
      </c>
      <c r="B45" s="15" t="s">
        <v>94</v>
      </c>
      <c r="C45" s="15"/>
      <c r="D45" s="15"/>
      <c r="E45" s="15"/>
      <c r="F45" s="60" t="n">
        <f aca="false">E18/D18</f>
        <v>6212.45421245421</v>
      </c>
      <c r="G45" s="61" t="n">
        <v>6208</v>
      </c>
      <c r="H45" s="60" t="n">
        <f aca="false">E35/D35</f>
        <v>6460.31746031746</v>
      </c>
      <c r="I45" s="61" t="n">
        <v>6394</v>
      </c>
    </row>
    <row r="46" customFormat="false" ht="15" hidden="false" customHeight="true" outlineLevel="0" collapsed="false">
      <c r="A46" s="18" t="s">
        <v>95</v>
      </c>
      <c r="B46" s="20" t="s">
        <v>96</v>
      </c>
      <c r="C46" s="20"/>
      <c r="D46" s="20"/>
      <c r="E46" s="20"/>
      <c r="F46" s="58" t="n">
        <f aca="false">1-H18/G18</f>
        <v>0.229238329238329</v>
      </c>
      <c r="G46" s="59" t="n">
        <v>0.229</v>
      </c>
      <c r="H46" s="58" t="n">
        <f aca="false">1-H35/G35</f>
        <v>0.220363636363636</v>
      </c>
      <c r="I46" s="59" t="n">
        <v>0.223</v>
      </c>
    </row>
    <row r="47" customFormat="false" ht="15" hidden="false" customHeight="true" outlineLevel="0" collapsed="false">
      <c r="A47" s="13" t="s">
        <v>97</v>
      </c>
      <c r="B47" s="15" t="s">
        <v>98</v>
      </c>
      <c r="C47" s="15"/>
      <c r="D47" s="15"/>
      <c r="E47" s="15"/>
      <c r="F47" s="62" t="n">
        <f aca="false">H18/I18</f>
        <v>12.7004048582996</v>
      </c>
      <c r="G47" s="63" t="n">
        <v>12.7</v>
      </c>
      <c r="H47" s="62" t="n">
        <f aca="false">H35/I35</f>
        <v>12</v>
      </c>
      <c r="I47" s="63" t="n">
        <v>12.7</v>
      </c>
    </row>
    <row r="48" customFormat="false" ht="22.35" hidden="false" customHeight="true" outlineLevel="0" collapsed="false">
      <c r="A48" s="18" t="s">
        <v>99</v>
      </c>
      <c r="B48" s="20" t="s">
        <v>100</v>
      </c>
      <c r="C48" s="20"/>
      <c r="D48" s="20"/>
      <c r="E48" s="20"/>
      <c r="F48" s="58" t="n">
        <f aca="false">I18/D18</f>
        <v>0.904761904761905</v>
      </c>
      <c r="G48" s="59"/>
      <c r="H48" s="58" t="n">
        <f aca="false">I35/D35</f>
        <v>0.850793650793651</v>
      </c>
      <c r="I48" s="59"/>
    </row>
    <row r="49" customFormat="false" ht="15" hidden="false" customHeight="true" outlineLevel="0" collapsed="false">
      <c r="A49" s="13" t="s">
        <v>101</v>
      </c>
      <c r="B49" s="15" t="s">
        <v>102</v>
      </c>
      <c r="C49" s="15"/>
      <c r="D49" s="15"/>
      <c r="E49" s="15"/>
      <c r="F49" s="64" t="n">
        <f aca="false">F18/D18</f>
        <v>0.80952380952381</v>
      </c>
      <c r="G49" s="65"/>
      <c r="H49" s="64" t="n">
        <f aca="false">F35/D35</f>
        <v>0.965079365079365</v>
      </c>
      <c r="I49" s="65"/>
    </row>
    <row r="50" customFormat="false" ht="15" hidden="false" customHeight="true" outlineLevel="0" collapsed="false">
      <c r="A50" s="18" t="s">
        <v>103</v>
      </c>
      <c r="B50" s="20" t="s">
        <v>104</v>
      </c>
      <c r="C50" s="20"/>
      <c r="D50" s="20"/>
      <c r="E50" s="20"/>
      <c r="F50" s="58" t="n">
        <f aca="false">K18/I18</f>
        <v>0.700404858299595</v>
      </c>
      <c r="G50" s="59" t="n">
        <v>0.7</v>
      </c>
      <c r="H50" s="58" t="n">
        <f aca="false">K35/I35</f>
        <v>0.667910447761194</v>
      </c>
      <c r="I50" s="59" t="n">
        <v>0.7</v>
      </c>
    </row>
    <row r="51" customFormat="false" ht="15" hidden="false" customHeight="true" outlineLevel="0" collapsed="false">
      <c r="A51" s="13" t="s">
        <v>105</v>
      </c>
      <c r="B51" s="15" t="s">
        <v>106</v>
      </c>
      <c r="C51" s="15"/>
      <c r="D51" s="15"/>
      <c r="E51" s="15"/>
      <c r="F51" s="60" t="n">
        <f aca="false">J18/I18</f>
        <v>5627.53036437247</v>
      </c>
      <c r="G51" s="61" t="n">
        <v>5629</v>
      </c>
      <c r="H51" s="60" t="n">
        <f aca="false">J35/I35</f>
        <v>5567.16417910448</v>
      </c>
      <c r="I51" s="61" t="n">
        <v>5549</v>
      </c>
    </row>
    <row r="52" customFormat="false" ht="15" hidden="false" customHeight="true" outlineLevel="0" collapsed="false">
      <c r="A52" s="18" t="s">
        <v>107</v>
      </c>
      <c r="B52" s="20" t="s">
        <v>108</v>
      </c>
      <c r="C52" s="20"/>
      <c r="D52" s="20"/>
      <c r="E52" s="20"/>
      <c r="F52" s="66" t="n">
        <f aca="false">L18/K18</f>
        <v>5606.93641618497</v>
      </c>
      <c r="G52" s="67"/>
      <c r="H52" s="66" t="n">
        <f aca="false">L35/K35</f>
        <v>5581.00558659218</v>
      </c>
      <c r="I52" s="67"/>
    </row>
    <row r="53" customFormat="false" ht="22.35" hidden="false" customHeight="true" outlineLevel="0" collapsed="false">
      <c r="A53" s="13" t="s">
        <v>109</v>
      </c>
      <c r="B53" s="15" t="s">
        <v>110</v>
      </c>
      <c r="C53" s="15"/>
      <c r="D53" s="15"/>
      <c r="E53" s="15"/>
      <c r="F53" s="60"/>
      <c r="G53" s="61" t="n">
        <v>5423</v>
      </c>
      <c r="H53" s="60"/>
      <c r="I53" s="61" t="n">
        <v>5072</v>
      </c>
    </row>
    <row r="54" customFormat="false" ht="15" hidden="false" customHeight="true" outlineLevel="0" collapsed="false">
      <c r="A54" s="18" t="s">
        <v>111</v>
      </c>
      <c r="B54" s="20" t="s">
        <v>112</v>
      </c>
      <c r="C54" s="20"/>
      <c r="D54" s="20"/>
      <c r="E54" s="20"/>
      <c r="F54" s="68" t="n">
        <f aca="false">M18/G53</f>
        <v>141.987829614604</v>
      </c>
      <c r="G54" s="46"/>
      <c r="H54" s="68" t="n">
        <f aca="false">M35/I53</f>
        <v>184.345425867508</v>
      </c>
      <c r="I54" s="46"/>
    </row>
    <row r="55" customFormat="false" ht="30" hidden="false" customHeight="true" outlineLevel="0" collapsed="false">
      <c r="A55" s="69" t="s">
        <v>113</v>
      </c>
      <c r="B55" s="69"/>
      <c r="C55" s="69"/>
      <c r="D55" s="69"/>
      <c r="E55" s="69"/>
      <c r="F55" s="69"/>
      <c r="G55" s="69"/>
      <c r="H55" s="69"/>
      <c r="I55" s="69"/>
      <c r="J55" s="69"/>
      <c r="K55" s="69"/>
      <c r="L55" s="69"/>
      <c r="M55" s="69"/>
      <c r="N55" s="69"/>
    </row>
  </sheetData>
  <mergeCells count="16">
    <mergeCell ref="A1:M1"/>
    <mergeCell ref="A2:M2"/>
    <mergeCell ref="B42:E42"/>
    <mergeCell ref="B43:E43"/>
    <mergeCell ref="B44:E44"/>
    <mergeCell ref="B45:E45"/>
    <mergeCell ref="B46:E46"/>
    <mergeCell ref="B47:E47"/>
    <mergeCell ref="B48:E48"/>
    <mergeCell ref="B49:E49"/>
    <mergeCell ref="B50:E50"/>
    <mergeCell ref="B51:E51"/>
    <mergeCell ref="B52:E52"/>
    <mergeCell ref="B53:E53"/>
    <mergeCell ref="B54:E54"/>
    <mergeCell ref="A55:N55"/>
  </mergeCells>
  <conditionalFormatting sqref="B6:M15">
    <cfRule type="expression" priority="2" aboveAverage="0" equalAverage="0" bottom="0" percent="0" rank="0" text="" dxfId="2">
      <formula>AND(B23&lt;&gt;0,B6/B23&lt;0.9)</formula>
    </cfRule>
    <cfRule type="expression" priority="3" aboveAverage="0" equalAverage="0" bottom="0" percent="0" rank="0" text="" dxfId="3">
      <formula>AND(B23&lt;&gt;0,B6/B23&lt;1)</formula>
    </cfRule>
    <cfRule type="expression" priority="4" aboveAverage="0" equalAverage="0" bottom="0" percent="0" rank="0" text="" dxfId="4">
      <formula>AND(B23&lt;&gt;0,B6/B23&lt;1.25)</formula>
    </cfRule>
    <cfRule type="expression" priority="5" aboveAverage="0" equalAverage="0" bottom="0" percent="0" rank="0" text="" dxfId="5">
      <formula>AND(B23&lt;&gt;0,B6/B23&gt;=1.25)</formula>
    </cfRule>
  </conditionalFormatting>
  <conditionalFormatting sqref="B18:M18">
    <cfRule type="expression" priority="6" aboveAverage="0" equalAverage="0" bottom="0" percent="0" rank="0" text="" dxfId="2">
      <formula>AND(B36&lt;&gt;0,B18/B36&lt;0.9)</formula>
    </cfRule>
    <cfRule type="expression" priority="7" aboveAverage="0" equalAverage="0" bottom="0" percent="0" rank="0" text="" dxfId="3">
      <formula>AND(B36&lt;&gt;0,B18/B36&lt;1)</formula>
    </cfRule>
    <cfRule type="expression" priority="8" aboveAverage="0" equalAverage="0" bottom="0" percent="0" rank="0" text="" dxfId="4">
      <formula>AND(B36&lt;&gt;0,B18/B36&lt;1.25)</formula>
    </cfRule>
    <cfRule type="expression" priority="9" aboveAverage="0" equalAverage="0" bottom="0" percent="0" rank="0" text="" dxfId="5">
      <formula>AND(B36&lt;&gt;0,B18/B36&gt;=1.25)</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4" min="2" style="0" width="16"/>
    <col collapsed="false" customWidth="true" hidden="false" outlineLevel="0" max="5" min="5" style="0" width="90"/>
  </cols>
  <sheetData>
    <row r="1" customFormat="false" ht="33.75" hidden="false" customHeight="true" outlineLevel="0" collapsed="false">
      <c r="A1" s="1" t="s">
        <v>114</v>
      </c>
      <c r="B1" s="1"/>
      <c r="C1" s="1"/>
      <c r="D1" s="1"/>
      <c r="E1" s="2" t="s">
        <v>1</v>
      </c>
    </row>
    <row r="2" customFormat="false" ht="18" hidden="false" customHeight="true" outlineLevel="0" collapsed="false">
      <c r="A2" s="3" t="s">
        <v>115</v>
      </c>
      <c r="B2" s="3"/>
      <c r="C2" s="3"/>
      <c r="D2" s="3"/>
      <c r="E2" s="4" t="s">
        <v>3</v>
      </c>
    </row>
    <row r="4" customFormat="false" ht="21.75" hidden="false" customHeight="true" outlineLevel="0" collapsed="false">
      <c r="A4" s="5" t="s">
        <v>116</v>
      </c>
      <c r="B4" s="6"/>
      <c r="C4" s="6"/>
      <c r="D4" s="6"/>
      <c r="E4" s="6"/>
    </row>
    <row r="5" customFormat="false" ht="27.75" hidden="false" customHeight="true" outlineLevel="0" collapsed="false">
      <c r="A5" s="11" t="s">
        <v>117</v>
      </c>
      <c r="B5" s="12" t="s">
        <v>118</v>
      </c>
      <c r="C5" s="12" t="s">
        <v>19</v>
      </c>
      <c r="D5" s="12" t="s">
        <v>119</v>
      </c>
      <c r="E5" s="12" t="s">
        <v>120</v>
      </c>
    </row>
    <row r="6" customFormat="false" ht="19.5" hidden="false" customHeight="true" outlineLevel="0" collapsed="false">
      <c r="A6" s="13" t="s">
        <v>121</v>
      </c>
      <c r="B6" s="61"/>
      <c r="C6" s="16" t="n">
        <f aca="false">'2026 Heswall'!M35</f>
        <v>935000</v>
      </c>
      <c r="D6" s="70" t="n">
        <v>1000000</v>
      </c>
      <c r="E6" s="15" t="s">
        <v>122</v>
      </c>
    </row>
    <row r="7" customFormat="false" ht="19.5" hidden="false" customHeight="true" outlineLevel="0" collapsed="false">
      <c r="A7" s="18" t="s">
        <v>123</v>
      </c>
      <c r="B7" s="23" t="n">
        <f aca="false">'2026 Heswall'!G53</f>
        <v>5423</v>
      </c>
      <c r="C7" s="23" t="n">
        <f aca="false">'2026 Heswall'!I53</f>
        <v>5072</v>
      </c>
      <c r="D7" s="70" t="n">
        <f aca="false">B7</f>
        <v>5423</v>
      </c>
      <c r="E7" s="20" t="s">
        <v>124</v>
      </c>
    </row>
    <row r="8" customFormat="false" ht="19.5" hidden="false" customHeight="true" outlineLevel="0" collapsed="false">
      <c r="A8" s="13" t="s">
        <v>125</v>
      </c>
      <c r="B8" s="65" t="n">
        <v>1</v>
      </c>
      <c r="C8" s="71" t="n">
        <f aca="false">'2026 Heswall'!M35/'2026 Heswall'!I53/'2026 Heswall'!K35</f>
        <v>1.02986271434362</v>
      </c>
      <c r="D8" s="72" t="n">
        <f aca="false">B8</f>
        <v>1</v>
      </c>
      <c r="E8" s="15" t="s">
        <v>126</v>
      </c>
    </row>
    <row r="9" customFormat="false" ht="19.5" hidden="false" customHeight="true" outlineLevel="0" collapsed="false">
      <c r="A9" s="18" t="s">
        <v>127</v>
      </c>
      <c r="B9" s="42" t="n">
        <f aca="false">'2026 Heswall'!F50</f>
        <v>0.700404858299595</v>
      </c>
      <c r="C9" s="42" t="n">
        <f aca="false">'2026 Heswall'!H50</f>
        <v>0.667910447761194</v>
      </c>
      <c r="D9" s="73" t="n">
        <f aca="false">B9</f>
        <v>0.700404858299595</v>
      </c>
      <c r="E9" s="20" t="s">
        <v>128</v>
      </c>
    </row>
    <row r="10" customFormat="false" ht="19.5" hidden="false" customHeight="true" outlineLevel="0" collapsed="false">
      <c r="A10" s="13" t="s">
        <v>129</v>
      </c>
      <c r="B10" s="74" t="n">
        <f aca="false">'2026 Heswall'!F47</f>
        <v>12.7004048582996</v>
      </c>
      <c r="C10" s="74" t="n">
        <f aca="false">'2026 Heswall'!H47</f>
        <v>12</v>
      </c>
      <c r="D10" s="75" t="n">
        <f aca="false">B10</f>
        <v>12.7004048582996</v>
      </c>
      <c r="E10" s="15" t="s">
        <v>130</v>
      </c>
    </row>
    <row r="11" customFormat="false" ht="19.5" hidden="false" customHeight="true" outlineLevel="0" collapsed="false">
      <c r="A11" s="18" t="s">
        <v>131</v>
      </c>
      <c r="B11" s="42" t="n">
        <f aca="false">'2026 Heswall'!F46</f>
        <v>0.229238329238329</v>
      </c>
      <c r="C11" s="42" t="n">
        <f aca="false">'2026 Heswall'!H46</f>
        <v>0.220363636363636</v>
      </c>
      <c r="D11" s="73" t="n">
        <f aca="false">B11</f>
        <v>0.229238329238329</v>
      </c>
      <c r="E11" s="20" t="s">
        <v>132</v>
      </c>
    </row>
    <row r="12" customFormat="false" ht="19.5" hidden="false" customHeight="true" outlineLevel="0" collapsed="false">
      <c r="A12" s="13" t="s">
        <v>133</v>
      </c>
      <c r="B12" s="41" t="n">
        <f aca="false">'2026 Heswall'!F48</f>
        <v>0.904761904761905</v>
      </c>
      <c r="C12" s="41" t="n">
        <f aca="false">'2026 Heswall'!H48</f>
        <v>0.850793650793651</v>
      </c>
      <c r="D12" s="73" t="n">
        <f aca="false">B12</f>
        <v>0.904761904761905</v>
      </c>
      <c r="E12" s="15" t="s">
        <v>134</v>
      </c>
    </row>
    <row r="13" customFormat="false" ht="19.5" hidden="false" customHeight="true" outlineLevel="0" collapsed="false">
      <c r="A13" s="18" t="s">
        <v>135</v>
      </c>
      <c r="B13" s="42" t="n">
        <f aca="false">'2026 Heswall'!F44</f>
        <v>0.376551724137931</v>
      </c>
      <c r="C13" s="42" t="n">
        <f aca="false">'2026 Heswall'!H44</f>
        <v>0.398230088495575</v>
      </c>
      <c r="D13" s="73" t="n">
        <f aca="false">B13</f>
        <v>0.376551724137931</v>
      </c>
      <c r="E13" s="20" t="s">
        <v>136</v>
      </c>
    </row>
    <row r="14" customFormat="false" ht="19.5" hidden="false" customHeight="true" outlineLevel="0" collapsed="false">
      <c r="A14" s="13" t="s">
        <v>137</v>
      </c>
      <c r="B14" s="41" t="n">
        <f aca="false">'2026 Heswall'!F43</f>
        <v>0.182638105975197</v>
      </c>
      <c r="C14" s="41" t="n">
        <f aca="false">'2026 Heswall'!H43</f>
        <v>0.153104925053533</v>
      </c>
      <c r="D14" s="73" t="n">
        <f aca="false">B14</f>
        <v>0.182638105975197</v>
      </c>
      <c r="E14" s="15" t="s">
        <v>138</v>
      </c>
    </row>
    <row r="15" customFormat="false" ht="19.5" hidden="false" customHeight="true" outlineLevel="0" collapsed="false">
      <c r="A15" s="18" t="s">
        <v>139</v>
      </c>
      <c r="B15" s="23" t="n">
        <f aca="false">'2026 Heswall'!F45</f>
        <v>6212.45421245421</v>
      </c>
      <c r="C15" s="23" t="n">
        <f aca="false">'2026 Heswall'!H45</f>
        <v>6460.31746031746</v>
      </c>
      <c r="D15" s="70" t="n">
        <f aca="false">B15</f>
        <v>6212.45421245421</v>
      </c>
      <c r="E15" s="20" t="s">
        <v>140</v>
      </c>
    </row>
    <row r="16" customFormat="false" ht="19.5" hidden="false" customHeight="true" outlineLevel="0" collapsed="false">
      <c r="A16" s="13" t="s">
        <v>141</v>
      </c>
      <c r="B16" s="16" t="n">
        <f aca="false">'2026 Heswall'!F51</f>
        <v>5627.53036437247</v>
      </c>
      <c r="C16" s="16" t="n">
        <f aca="false">'2026 Heswall'!H51</f>
        <v>5567.16417910448</v>
      </c>
      <c r="D16" s="70" t="n">
        <f aca="false">B16</f>
        <v>5627.53036437247</v>
      </c>
      <c r="E16" s="15" t="s">
        <v>142</v>
      </c>
    </row>
    <row r="17" customFormat="false" ht="19.5" hidden="false" customHeight="true" outlineLevel="0" collapsed="false">
      <c r="A17" s="18" t="s">
        <v>143</v>
      </c>
      <c r="B17" s="23" t="n">
        <f aca="false">'2026 Heswall'!F52</f>
        <v>5606.93641618497</v>
      </c>
      <c r="C17" s="23" t="n">
        <f aca="false">'2026 Heswall'!H52</f>
        <v>5581.00558659218</v>
      </c>
      <c r="D17" s="70" t="n">
        <f aca="false">B17</f>
        <v>5606.93641618497</v>
      </c>
      <c r="E17" s="20" t="s">
        <v>144</v>
      </c>
    </row>
    <row r="18" customFormat="false" ht="19.5" hidden="false" customHeight="true" outlineLevel="0" collapsed="false">
      <c r="A18" s="13" t="s">
        <v>145</v>
      </c>
      <c r="B18" s="71" t="n">
        <f aca="false">'2026 Heswall'!F49</f>
        <v>0.80952380952381</v>
      </c>
      <c r="C18" s="71" t="n">
        <f aca="false">'2026 Heswall'!H49</f>
        <v>0.965079365079365</v>
      </c>
      <c r="D18" s="72" t="n">
        <f aca="false">B18</f>
        <v>0.80952380952381</v>
      </c>
      <c r="E18" s="15" t="s">
        <v>146</v>
      </c>
    </row>
    <row r="19" customFormat="false" ht="19.5" hidden="false" customHeight="true" outlineLevel="0" collapsed="false">
      <c r="A19" s="18" t="s">
        <v>147</v>
      </c>
      <c r="B19" s="76" t="n">
        <v>0.0131</v>
      </c>
      <c r="C19" s="76" t="n">
        <v>0.0131</v>
      </c>
      <c r="D19" s="77" t="n">
        <f aca="false">B19</f>
        <v>0.0131</v>
      </c>
      <c r="E19" s="20" t="s">
        <v>148</v>
      </c>
    </row>
    <row r="21" customFormat="false" ht="21.75" hidden="false" customHeight="true" outlineLevel="0" collapsed="false">
      <c r="A21" s="5" t="s">
        <v>149</v>
      </c>
      <c r="B21" s="6"/>
      <c r="C21" s="6"/>
      <c r="D21" s="6"/>
      <c r="E21" s="6"/>
    </row>
    <row r="22" customFormat="false" ht="15" hidden="false" customHeight="true" outlineLevel="0" collapsed="false">
      <c r="A22" s="78" t="s">
        <v>150</v>
      </c>
      <c r="B22" s="78"/>
      <c r="C22" s="78"/>
      <c r="D22" s="78"/>
      <c r="E22" s="78"/>
    </row>
  </sheetData>
  <mergeCells count="3">
    <mergeCell ref="A1:D1"/>
    <mergeCell ref="A2:D2"/>
    <mergeCell ref="A22:E22"/>
  </mergeCell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50"/>
  </cols>
  <sheetData>
    <row r="1" customFormat="false" ht="33.75" hidden="false" customHeight="true" outlineLevel="0" collapsed="false">
      <c r="A1" s="79" t="s">
        <v>1</v>
      </c>
      <c r="B1" s="79"/>
    </row>
    <row r="2" customFormat="false" ht="18" hidden="false" customHeight="true" outlineLevel="0" collapsed="false">
      <c r="A2" s="80" t="s">
        <v>3</v>
      </c>
      <c r="B2" s="80"/>
    </row>
    <row r="4" customFormat="false" ht="21.75" hidden="false" customHeight="true" outlineLevel="0" collapsed="false">
      <c r="A4" s="81" t="s">
        <v>151</v>
      </c>
    </row>
    <row r="5" customFormat="false" ht="43.5" hidden="false" customHeight="true" outlineLevel="0" collapsed="false">
      <c r="A5" s="82" t="s">
        <v>152</v>
      </c>
    </row>
    <row r="6" customFormat="false" ht="43.5" hidden="false" customHeight="true" outlineLevel="0" collapsed="false">
      <c r="A6" s="82" t="s">
        <v>153</v>
      </c>
    </row>
    <row r="7" customFormat="false" ht="43.5" hidden="false" customHeight="true" outlineLevel="0" collapsed="false">
      <c r="A7" s="82" t="s">
        <v>154</v>
      </c>
    </row>
    <row r="8" customFormat="false" ht="43.5" hidden="false" customHeight="true" outlineLevel="0" collapsed="false">
      <c r="A8" s="82" t="s">
        <v>155</v>
      </c>
    </row>
    <row r="9" customFormat="false" ht="43.5" hidden="false" customHeight="true" outlineLevel="0" collapsed="false">
      <c r="A9" s="82" t="s">
        <v>156</v>
      </c>
    </row>
    <row r="10" customFormat="false" ht="21.75" hidden="false" customHeight="true" outlineLevel="0" collapsed="false">
      <c r="A10" s="82"/>
    </row>
    <row r="11" customFormat="false" ht="21.75" hidden="false" customHeight="true" outlineLevel="0" collapsed="false">
      <c r="A11" s="81" t="s">
        <v>157</v>
      </c>
    </row>
    <row r="12" customFormat="false" ht="43.5" hidden="false" customHeight="true" outlineLevel="0" collapsed="false">
      <c r="A12" s="82" t="s">
        <v>158</v>
      </c>
    </row>
    <row r="13" customFormat="false" ht="43.5" hidden="false" customHeight="true" outlineLevel="0" collapsed="false">
      <c r="A13" s="82" t="s">
        <v>159</v>
      </c>
    </row>
    <row r="14" customFormat="false" ht="43.5" hidden="false" customHeight="true" outlineLevel="0" collapsed="false">
      <c r="A14" s="82" t="s">
        <v>160</v>
      </c>
    </row>
    <row r="15" customFormat="false" ht="43.5" hidden="false" customHeight="true" outlineLevel="0" collapsed="false">
      <c r="A15" s="82" t="s">
        <v>161</v>
      </c>
    </row>
    <row r="16" customFormat="false" ht="43.5" hidden="false" customHeight="true" outlineLevel="0" collapsed="false">
      <c r="A16" s="82" t="s">
        <v>162</v>
      </c>
    </row>
    <row r="17" customFormat="false" ht="21.75" hidden="false" customHeight="true" outlineLevel="0" collapsed="false">
      <c r="A17" s="82"/>
    </row>
    <row r="18" customFormat="false" ht="21.75" hidden="false" customHeight="true" outlineLevel="0" collapsed="false">
      <c r="A18" s="81" t="s">
        <v>163</v>
      </c>
    </row>
    <row r="19" customFormat="false" ht="43.5" hidden="false" customHeight="true" outlineLevel="0" collapsed="false">
      <c r="A19" s="82" t="s">
        <v>164</v>
      </c>
    </row>
  </sheetData>
  <mergeCells count="2">
    <mergeCell ref="A1:B1"/>
    <mergeCell ref="A2:B2"/>
  </mergeCell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LibreOffice/26.8.1.1$MacOSX_AARCH64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2026-10-12T04:46:24Z</dcterms:created>
  <dc:creator>openpyxl</dc:creator>
  <dc:description/>
  <dc:language>en-GB</dc:language>
  <cp:lastModifiedBy/>
  <dcterms:modified xsi:type="dcterms:W3CDTF">2026-10-12T04:46:24Z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